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Z:\MPH\MPH Practicum\MPH Practicum Fund Claims\"/>
    </mc:Choice>
  </mc:AlternateContent>
  <xr:revisionPtr revIDLastSave="0" documentId="13_ncr:1_{0FE9E692-48DB-40B0-A478-7205482F3378}" xr6:coauthVersionLast="47" xr6:coauthVersionMax="47" xr10:uidLastSave="{00000000-0000-0000-0000-000000000000}"/>
  <bookViews>
    <workbookView xWindow="-120" yWindow="-120" windowWidth="51840" windowHeight="21120" activeTab="1" xr2:uid="{DC1435FA-FA2B-4BFE-A1D4-23D5525FDEE0}"/>
  </bookViews>
  <sheets>
    <sheet name="Instructuon For Use" sheetId="13" r:id="rId1"/>
    <sheet name="PayNow Template" sheetId="8" r:id="rId2"/>
    <sheet name="PayNow Template (Illustration)"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8" i="8" l="1"/>
  <c r="Y56" i="8"/>
  <c r="Y54" i="8"/>
  <c r="Y52" i="8"/>
  <c r="Y50" i="8"/>
  <c r="Y48" i="8"/>
  <c r="Y46" i="8"/>
  <c r="Y44" i="8"/>
  <c r="Y42" i="8"/>
  <c r="Y40" i="8"/>
  <c r="Y38" i="8"/>
  <c r="Y36" i="8"/>
  <c r="Y34" i="8"/>
  <c r="Y32" i="8"/>
  <c r="Y30" i="8"/>
  <c r="Y28" i="8"/>
  <c r="Y26" i="8"/>
  <c r="Y24" i="8"/>
  <c r="Y22" i="8"/>
  <c r="Y20" i="8"/>
  <c r="Y18" i="8"/>
  <c r="Y16" i="8"/>
  <c r="Y14" i="8"/>
  <c r="Y12" i="8"/>
  <c r="Y10" i="8"/>
  <c r="Y8" i="8"/>
  <c r="Y6" i="8"/>
  <c r="Y4" i="8"/>
  <c r="Y2" i="8"/>
  <c r="Y22" i="7"/>
  <c r="AI40" i="7"/>
  <c r="AI38" i="7"/>
  <c r="AI36" i="7"/>
  <c r="AI34" i="7"/>
  <c r="AI32" i="7"/>
  <c r="AI30" i="7"/>
  <c r="AI28" i="7"/>
  <c r="AI26" i="7"/>
  <c r="AI24" i="7"/>
  <c r="AI22" i="7"/>
  <c r="Y40" i="7"/>
  <c r="Y38" i="7"/>
  <c r="Y36" i="7"/>
  <c r="Y34" i="7"/>
  <c r="Y32" i="7"/>
  <c r="Y30" i="7"/>
  <c r="Y28" i="7"/>
  <c r="Y26" i="7"/>
  <c r="Y24" i="7"/>
  <c r="A22" i="8"/>
  <c r="E22" i="8" s="1"/>
  <c r="C22" i="8"/>
  <c r="D22" i="8"/>
  <c r="F22" i="8"/>
  <c r="K22" i="8"/>
  <c r="U22" i="8" s="1"/>
  <c r="Q22" i="8"/>
  <c r="A23" i="8"/>
  <c r="C23" i="8"/>
  <c r="D23" i="8"/>
  <c r="F23" i="8"/>
  <c r="K23" i="8"/>
  <c r="U23" i="8" s="1"/>
  <c r="Q23" i="8"/>
  <c r="V23" i="8"/>
  <c r="A24" i="8"/>
  <c r="C24" i="8"/>
  <c r="D24" i="8"/>
  <c r="F24" i="8"/>
  <c r="K24" i="8"/>
  <c r="U24" i="8" s="1"/>
  <c r="Q24" i="8"/>
  <c r="A25" i="8"/>
  <c r="C25" i="8"/>
  <c r="D25" i="8"/>
  <c r="F25" i="8"/>
  <c r="K25" i="8"/>
  <c r="U25" i="8" s="1"/>
  <c r="Q25" i="8"/>
  <c r="V25" i="8"/>
  <c r="A26" i="8"/>
  <c r="C26" i="8"/>
  <c r="D26" i="8"/>
  <c r="F26" i="8"/>
  <c r="K26" i="8"/>
  <c r="U26" i="8" s="1"/>
  <c r="Q26" i="8"/>
  <c r="A27" i="8"/>
  <c r="C27" i="8"/>
  <c r="D27" i="8"/>
  <c r="F27" i="8"/>
  <c r="K27" i="8"/>
  <c r="U27" i="8" s="1"/>
  <c r="Q27" i="8"/>
  <c r="V27" i="8"/>
  <c r="A28" i="8"/>
  <c r="C28" i="8"/>
  <c r="D28" i="8"/>
  <c r="F28" i="8"/>
  <c r="K28" i="8"/>
  <c r="U28" i="8" s="1"/>
  <c r="Q28" i="8"/>
  <c r="A29" i="8"/>
  <c r="C29" i="8"/>
  <c r="D29" i="8"/>
  <c r="F29" i="8"/>
  <c r="K29" i="8"/>
  <c r="U29" i="8" s="1"/>
  <c r="Q29" i="8"/>
  <c r="V29" i="8"/>
  <c r="A30" i="8"/>
  <c r="C30" i="8"/>
  <c r="D30" i="8"/>
  <c r="F30" i="8"/>
  <c r="K30" i="8"/>
  <c r="U30" i="8" s="1"/>
  <c r="Q30" i="8"/>
  <c r="A31" i="8"/>
  <c r="C31" i="8"/>
  <c r="D31" i="8"/>
  <c r="F31" i="8"/>
  <c r="K31" i="8"/>
  <c r="U31" i="8" s="1"/>
  <c r="Q31" i="8"/>
  <c r="V31" i="8"/>
  <c r="A32" i="8"/>
  <c r="C32" i="8"/>
  <c r="D32" i="8"/>
  <c r="F32" i="8"/>
  <c r="K32" i="8"/>
  <c r="U32" i="8" s="1"/>
  <c r="Q32" i="8"/>
  <c r="A33" i="8"/>
  <c r="C33" i="8"/>
  <c r="D33" i="8"/>
  <c r="F33" i="8"/>
  <c r="K33" i="8"/>
  <c r="U33" i="8" s="1"/>
  <c r="Q33" i="8"/>
  <c r="V33" i="8"/>
  <c r="A34" i="8"/>
  <c r="C34" i="8"/>
  <c r="D34" i="8"/>
  <c r="F34" i="8"/>
  <c r="K34" i="8"/>
  <c r="U34" i="8" s="1"/>
  <c r="Q34" i="8"/>
  <c r="A35" i="8"/>
  <c r="C35" i="8"/>
  <c r="D35" i="8"/>
  <c r="F35" i="8"/>
  <c r="K35" i="8"/>
  <c r="U35" i="8" s="1"/>
  <c r="Q35" i="8"/>
  <c r="V35" i="8"/>
  <c r="A36" i="8"/>
  <c r="C36" i="8"/>
  <c r="D36" i="8"/>
  <c r="F36" i="8"/>
  <c r="K36" i="8"/>
  <c r="U36" i="8" s="1"/>
  <c r="Q36" i="8"/>
  <c r="A37" i="8"/>
  <c r="C37" i="8"/>
  <c r="D37" i="8"/>
  <c r="F37" i="8"/>
  <c r="K37" i="8"/>
  <c r="U37" i="8" s="1"/>
  <c r="Q37" i="8"/>
  <c r="V37" i="8"/>
  <c r="A38" i="8"/>
  <c r="C38" i="8"/>
  <c r="D38" i="8"/>
  <c r="F38" i="8"/>
  <c r="K38" i="8"/>
  <c r="U38" i="8" s="1"/>
  <c r="Q38" i="8"/>
  <c r="A39" i="8"/>
  <c r="C39" i="8"/>
  <c r="D39" i="8"/>
  <c r="F39" i="8"/>
  <c r="K39" i="8"/>
  <c r="U39" i="8" s="1"/>
  <c r="Q39" i="8"/>
  <c r="V39" i="8"/>
  <c r="A40" i="8"/>
  <c r="C40" i="8"/>
  <c r="D40" i="8"/>
  <c r="F40" i="8"/>
  <c r="K40" i="8"/>
  <c r="U40" i="8" s="1"/>
  <c r="Q40" i="8"/>
  <c r="A41" i="8"/>
  <c r="C41" i="8"/>
  <c r="D41" i="8"/>
  <c r="F41" i="8"/>
  <c r="K41" i="8"/>
  <c r="U41" i="8" s="1"/>
  <c r="Q41" i="8"/>
  <c r="V41" i="8"/>
  <c r="A42" i="8"/>
  <c r="C42" i="8"/>
  <c r="D42" i="8"/>
  <c r="F42" i="8"/>
  <c r="K42" i="8"/>
  <c r="U42" i="8" s="1"/>
  <c r="Q42" i="8"/>
  <c r="A43" i="8"/>
  <c r="C43" i="8"/>
  <c r="D43" i="8"/>
  <c r="F43" i="8"/>
  <c r="K43" i="8"/>
  <c r="U43" i="8" s="1"/>
  <c r="Q43" i="8"/>
  <c r="V43" i="8"/>
  <c r="A44" i="8"/>
  <c r="C44" i="8"/>
  <c r="D44" i="8"/>
  <c r="F44" i="8"/>
  <c r="K44" i="8"/>
  <c r="U44" i="8" s="1"/>
  <c r="Q44" i="8"/>
  <c r="A45" i="8"/>
  <c r="C45" i="8"/>
  <c r="D45" i="8"/>
  <c r="F45" i="8"/>
  <c r="K45" i="8"/>
  <c r="U45" i="8" s="1"/>
  <c r="Q45" i="8"/>
  <c r="A46" i="8"/>
  <c r="C46" i="8"/>
  <c r="D46" i="8"/>
  <c r="F46" i="8"/>
  <c r="K46" i="8"/>
  <c r="U46" i="8" s="1"/>
  <c r="Q46" i="8"/>
  <c r="A47" i="8"/>
  <c r="C47" i="8"/>
  <c r="D47" i="8"/>
  <c r="F47" i="8"/>
  <c r="K47" i="8"/>
  <c r="U47" i="8" s="1"/>
  <c r="Q47" i="8"/>
  <c r="V47" i="8"/>
  <c r="A48" i="8"/>
  <c r="C48" i="8"/>
  <c r="D48" i="8"/>
  <c r="F48" i="8"/>
  <c r="K48" i="8"/>
  <c r="U48" i="8" s="1"/>
  <c r="Q48" i="8"/>
  <c r="A49" i="8"/>
  <c r="C49" i="8"/>
  <c r="D49" i="8"/>
  <c r="F49" i="8"/>
  <c r="K49" i="8"/>
  <c r="U49" i="8" s="1"/>
  <c r="Q49" i="8"/>
  <c r="V49" i="8"/>
  <c r="A50" i="8"/>
  <c r="C50" i="8"/>
  <c r="D50" i="8"/>
  <c r="F50" i="8"/>
  <c r="K50" i="8"/>
  <c r="U50" i="8" s="1"/>
  <c r="Q50" i="8"/>
  <c r="A51" i="8"/>
  <c r="C51" i="8"/>
  <c r="D51" i="8"/>
  <c r="F51" i="8"/>
  <c r="K51" i="8"/>
  <c r="U51" i="8" s="1"/>
  <c r="Q51" i="8"/>
  <c r="V51" i="8"/>
  <c r="A52" i="8"/>
  <c r="C52" i="8"/>
  <c r="D52" i="8"/>
  <c r="F52" i="8"/>
  <c r="K52" i="8"/>
  <c r="U52" i="8" s="1"/>
  <c r="Q52" i="8"/>
  <c r="A53" i="8"/>
  <c r="C53" i="8"/>
  <c r="D53" i="8"/>
  <c r="F53" i="8"/>
  <c r="K53" i="8"/>
  <c r="U53" i="8" s="1"/>
  <c r="Q53" i="8"/>
  <c r="V53" i="8"/>
  <c r="A54" i="8"/>
  <c r="C54" i="8"/>
  <c r="D54" i="8"/>
  <c r="F54" i="8"/>
  <c r="K54" i="8"/>
  <c r="T54" i="8" s="1"/>
  <c r="Q54" i="8"/>
  <c r="V54" i="8"/>
  <c r="A55" i="8"/>
  <c r="D55" i="8" s="1"/>
  <c r="C55" i="8"/>
  <c r="F55" i="8"/>
  <c r="K55" i="8"/>
  <c r="Q55" i="8"/>
  <c r="U55" i="8"/>
  <c r="V55" i="8"/>
  <c r="AL55" i="8"/>
  <c r="A56" i="8"/>
  <c r="F56" i="8"/>
  <c r="K56" i="8"/>
  <c r="Q56" i="8"/>
  <c r="U56" i="8"/>
  <c r="V56" i="8"/>
  <c r="A57" i="8"/>
  <c r="C57" i="8" s="1"/>
  <c r="F57" i="8"/>
  <c r="K57" i="8"/>
  <c r="Q57" i="8"/>
  <c r="T57" i="8"/>
  <c r="U57" i="8"/>
  <c r="V57" i="8"/>
  <c r="A58" i="8"/>
  <c r="C58" i="8" s="1"/>
  <c r="D58" i="8"/>
  <c r="F58" i="8"/>
  <c r="K58" i="8"/>
  <c r="Q58" i="8"/>
  <c r="T58" i="8"/>
  <c r="U58" i="8"/>
  <c r="V58" i="8"/>
  <c r="A59" i="8"/>
  <c r="C59" i="8" s="1"/>
  <c r="F59" i="8"/>
  <c r="K59" i="8"/>
  <c r="Q59" i="8"/>
  <c r="T59" i="8"/>
  <c r="Q2" i="8"/>
  <c r="Q3" i="8"/>
  <c r="F2" i="8"/>
  <c r="F3" i="8"/>
  <c r="F4" i="8"/>
  <c r="F5" i="8"/>
  <c r="F6" i="8"/>
  <c r="F7" i="8"/>
  <c r="F8" i="8"/>
  <c r="F9" i="8"/>
  <c r="F10" i="8"/>
  <c r="F11" i="8"/>
  <c r="F12" i="8"/>
  <c r="F13" i="8"/>
  <c r="F14" i="8"/>
  <c r="F15" i="8"/>
  <c r="F16" i="8"/>
  <c r="F17" i="8"/>
  <c r="F18" i="8"/>
  <c r="F19" i="8"/>
  <c r="F20" i="8"/>
  <c r="F21" i="8"/>
  <c r="Q60" i="8"/>
  <c r="Q61" i="8"/>
  <c r="Q62" i="8"/>
  <c r="Q63" i="8"/>
  <c r="Q64" i="8"/>
  <c r="Q65" i="8"/>
  <c r="Q66" i="8"/>
  <c r="Q67" i="8"/>
  <c r="Q68" i="8"/>
  <c r="Q69" i="8"/>
  <c r="Q70" i="8"/>
  <c r="Q71" i="8"/>
  <c r="Q72" i="8"/>
  <c r="Q73" i="8"/>
  <c r="Q74" i="8"/>
  <c r="Q75" i="8"/>
  <c r="Q76" i="8"/>
  <c r="Q77" i="8"/>
  <c r="Q78" i="8"/>
  <c r="Q79" i="8"/>
  <c r="Q80" i="8"/>
  <c r="Q81" i="8"/>
  <c r="Q82" i="8"/>
  <c r="Q83" i="8"/>
  <c r="Q84" i="8"/>
  <c r="Q85" i="8"/>
  <c r="Q86" i="8"/>
  <c r="Q87" i="8"/>
  <c r="Q88" i="8"/>
  <c r="Q89" i="8"/>
  <c r="Q90" i="8"/>
  <c r="Q91" i="8"/>
  <c r="Q92" i="8"/>
  <c r="Q93" i="8"/>
  <c r="Q94" i="8"/>
  <c r="Q95" i="8"/>
  <c r="Q96" i="8"/>
  <c r="Q97" i="8"/>
  <c r="Q98" i="8"/>
  <c r="Q99" i="8"/>
  <c r="Q100" i="8"/>
  <c r="Q101" i="8"/>
  <c r="Q102" i="8"/>
  <c r="Q103" i="8"/>
  <c r="Q104" i="8"/>
  <c r="Q105" i="8"/>
  <c r="Q106" i="8"/>
  <c r="Q107" i="8"/>
  <c r="Q108" i="8"/>
  <c r="Q109" i="8"/>
  <c r="Q110" i="8"/>
  <c r="Q111" i="8"/>
  <c r="Q112" i="8"/>
  <c r="Q113" i="8"/>
  <c r="Q114" i="8"/>
  <c r="Q115" i="8"/>
  <c r="Q116" i="8"/>
  <c r="Q117" i="8"/>
  <c r="Q118" i="8"/>
  <c r="Q119" i="8"/>
  <c r="Q120" i="8"/>
  <c r="Q121" i="8"/>
  <c r="Q122" i="8"/>
  <c r="Q123" i="8"/>
  <c r="Q124" i="8"/>
  <c r="Q125" i="8"/>
  <c r="Q126" i="8"/>
  <c r="Q127" i="8"/>
  <c r="Q128" i="8"/>
  <c r="Q129" i="8"/>
  <c r="Q130" i="8"/>
  <c r="Q131" i="8"/>
  <c r="Q132" i="8"/>
  <c r="Q133" i="8"/>
  <c r="Q134" i="8"/>
  <c r="Q135" i="8"/>
  <c r="Q136" i="8"/>
  <c r="Q137" i="8"/>
  <c r="Q138" i="8"/>
  <c r="Q139" i="8"/>
  <c r="Q140" i="8"/>
  <c r="Q141" i="8"/>
  <c r="Q142" i="8"/>
  <c r="Q143" i="8"/>
  <c r="Q144" i="8"/>
  <c r="Q145" i="8"/>
  <c r="Q146" i="8"/>
  <c r="Q147" i="8"/>
  <c r="Q148" i="8"/>
  <c r="Q149" i="8"/>
  <c r="Q150" i="8"/>
  <c r="Q151" i="8"/>
  <c r="Q4" i="8"/>
  <c r="Q5" i="8"/>
  <c r="Q6" i="8"/>
  <c r="Q7" i="8"/>
  <c r="Q8" i="8"/>
  <c r="Q9" i="8"/>
  <c r="Q10" i="8"/>
  <c r="Q11" i="8"/>
  <c r="Q12" i="8"/>
  <c r="Q13" i="8"/>
  <c r="Q14" i="8"/>
  <c r="Q15" i="8"/>
  <c r="Q16" i="8"/>
  <c r="Q17" i="8"/>
  <c r="Q18" i="8"/>
  <c r="Q19" i="8"/>
  <c r="Q20" i="8"/>
  <c r="Q21" i="8"/>
  <c r="AJ21" i="8"/>
  <c r="AH21" i="8"/>
  <c r="AB21" i="8"/>
  <c r="K21" i="8"/>
  <c r="AL21" i="8" s="1"/>
  <c r="E21" i="8"/>
  <c r="D21" i="8"/>
  <c r="C21" i="8"/>
  <c r="AL20" i="8"/>
  <c r="AB20" i="8"/>
  <c r="K20" i="8"/>
  <c r="AJ20" i="8" s="1"/>
  <c r="E20" i="8"/>
  <c r="D20" i="8"/>
  <c r="C20" i="8"/>
  <c r="AB19" i="8"/>
  <c r="K19" i="8"/>
  <c r="AL19" i="8" s="1"/>
  <c r="E19" i="8"/>
  <c r="D19" i="8"/>
  <c r="C19" i="8"/>
  <c r="AL18" i="8"/>
  <c r="AJ18" i="8"/>
  <c r="AH18" i="8"/>
  <c r="AF18" i="8"/>
  <c r="AB18" i="8"/>
  <c r="V18" i="8"/>
  <c r="U18" i="8"/>
  <c r="T18" i="8"/>
  <c r="L18" i="8"/>
  <c r="K18" i="8"/>
  <c r="E18" i="8"/>
  <c r="D18" i="8"/>
  <c r="C18" i="8"/>
  <c r="AL17" i="8"/>
  <c r="AJ17" i="8"/>
  <c r="AH17" i="8"/>
  <c r="AF17" i="8"/>
  <c r="AB17" i="8"/>
  <c r="V17" i="8"/>
  <c r="U17" i="8"/>
  <c r="K17" i="8"/>
  <c r="T17" i="8" s="1"/>
  <c r="E17" i="8"/>
  <c r="D17" i="8"/>
  <c r="C17" i="8"/>
  <c r="AL16" i="8"/>
  <c r="AJ16" i="8"/>
  <c r="AH16" i="8"/>
  <c r="AF16" i="8"/>
  <c r="AB16" i="8"/>
  <c r="K16" i="8"/>
  <c r="V16" i="8" s="1"/>
  <c r="E16" i="8"/>
  <c r="D16" i="8"/>
  <c r="C16" i="8"/>
  <c r="AL15" i="8"/>
  <c r="AJ15" i="8"/>
  <c r="AH15" i="8"/>
  <c r="AB15" i="8"/>
  <c r="K15" i="8"/>
  <c r="AF15" i="8" s="1"/>
  <c r="E15" i="8"/>
  <c r="D15" i="8"/>
  <c r="C15" i="8"/>
  <c r="AL14" i="8"/>
  <c r="AB14" i="8"/>
  <c r="K14" i="8"/>
  <c r="AJ14" i="8" s="1"/>
  <c r="E14" i="8"/>
  <c r="D14" i="8"/>
  <c r="C14" i="8"/>
  <c r="AB13" i="8"/>
  <c r="K13" i="8"/>
  <c r="AF13" i="8" s="1"/>
  <c r="E13" i="8"/>
  <c r="D13" i="8"/>
  <c r="C13" i="8"/>
  <c r="AL12" i="8"/>
  <c r="AJ12" i="8"/>
  <c r="AH12" i="8"/>
  <c r="AF12" i="8"/>
  <c r="AB12" i="8"/>
  <c r="V12" i="8"/>
  <c r="U12" i="8"/>
  <c r="T12" i="8"/>
  <c r="L12" i="8"/>
  <c r="K12" i="8"/>
  <c r="E12" i="8"/>
  <c r="D12" i="8"/>
  <c r="C12" i="8"/>
  <c r="AL11" i="8"/>
  <c r="AJ11" i="8"/>
  <c r="AH11" i="8"/>
  <c r="AF11" i="8"/>
  <c r="AB11" i="8"/>
  <c r="V11" i="8"/>
  <c r="U11" i="8"/>
  <c r="K11" i="8"/>
  <c r="T11" i="8" s="1"/>
  <c r="E11" i="8"/>
  <c r="D11" i="8"/>
  <c r="C11" i="8"/>
  <c r="AL10" i="8"/>
  <c r="AJ10" i="8"/>
  <c r="AH10" i="8"/>
  <c r="AF10" i="8"/>
  <c r="AB10" i="8"/>
  <c r="K10" i="8"/>
  <c r="V10" i="8" s="1"/>
  <c r="E10" i="8"/>
  <c r="D10" i="8"/>
  <c r="C10" i="8"/>
  <c r="AL9" i="8"/>
  <c r="AJ9" i="8"/>
  <c r="AH9" i="8"/>
  <c r="AB9" i="8"/>
  <c r="K9" i="8"/>
  <c r="AF9" i="8" s="1"/>
  <c r="E9" i="8"/>
  <c r="D9" i="8"/>
  <c r="C9" i="8"/>
  <c r="AL8" i="8"/>
  <c r="AB8" i="8"/>
  <c r="K8" i="8"/>
  <c r="AJ8" i="8" s="1"/>
  <c r="E8" i="8"/>
  <c r="D8" i="8"/>
  <c r="C8" i="8"/>
  <c r="AB7" i="8"/>
  <c r="K7" i="8"/>
  <c r="AH7" i="8" s="1"/>
  <c r="E7" i="8"/>
  <c r="D7" i="8"/>
  <c r="C7" i="8"/>
  <c r="AL6" i="8"/>
  <c r="AJ6" i="8"/>
  <c r="AH6" i="8"/>
  <c r="AF6" i="8"/>
  <c r="AB6" i="8"/>
  <c r="V6" i="8"/>
  <c r="U6" i="8"/>
  <c r="T6" i="8"/>
  <c r="L6" i="8"/>
  <c r="K6" i="8"/>
  <c r="E6" i="8"/>
  <c r="D6" i="8"/>
  <c r="C6" i="8"/>
  <c r="AL5" i="8"/>
  <c r="AJ5" i="8"/>
  <c r="AH5" i="8"/>
  <c r="AF5" i="8"/>
  <c r="AB5" i="8"/>
  <c r="V5" i="8"/>
  <c r="U5" i="8"/>
  <c r="K5" i="8"/>
  <c r="T5" i="8" s="1"/>
  <c r="E5" i="8"/>
  <c r="D5" i="8"/>
  <c r="C5" i="8"/>
  <c r="AL4" i="8"/>
  <c r="AJ4" i="8"/>
  <c r="AH4" i="8"/>
  <c r="AF4" i="8"/>
  <c r="AB4" i="8"/>
  <c r="K4" i="8"/>
  <c r="V4" i="8" s="1"/>
  <c r="E4" i="8"/>
  <c r="D4" i="8"/>
  <c r="C4" i="8"/>
  <c r="AL3" i="8"/>
  <c r="AJ3" i="8"/>
  <c r="AH3" i="8"/>
  <c r="AB3" i="8"/>
  <c r="K3" i="8"/>
  <c r="AF3" i="8" s="1"/>
  <c r="E3" i="8"/>
  <c r="D3" i="8"/>
  <c r="C3" i="8"/>
  <c r="AB2" i="8"/>
  <c r="K2" i="8"/>
  <c r="AJ2" i="8" s="1"/>
  <c r="E2" i="8"/>
  <c r="D2" i="8"/>
  <c r="C2" i="8"/>
  <c r="A24" i="7"/>
  <c r="A25" i="7"/>
  <c r="A26" i="7"/>
  <c r="A27" i="7"/>
  <c r="A28" i="7"/>
  <c r="A29" i="7"/>
  <c r="A30" i="7"/>
  <c r="A31" i="7"/>
  <c r="A32" i="7"/>
  <c r="A33" i="7"/>
  <c r="A34" i="7"/>
  <c r="A35" i="7"/>
  <c r="A36" i="7"/>
  <c r="A37" i="7"/>
  <c r="A38" i="7"/>
  <c r="A39" i="7"/>
  <c r="A40" i="7"/>
  <c r="A41" i="7"/>
  <c r="A21" i="8"/>
  <c r="A20" i="8"/>
  <c r="A19" i="8"/>
  <c r="A18" i="8"/>
  <c r="A17" i="8"/>
  <c r="A16" i="8"/>
  <c r="A15" i="8"/>
  <c r="A14" i="8"/>
  <c r="A13" i="8"/>
  <c r="A12" i="8"/>
  <c r="A11" i="8"/>
  <c r="A10" i="8"/>
  <c r="A9" i="8"/>
  <c r="A8" i="8"/>
  <c r="A7" i="8"/>
  <c r="A6" i="8"/>
  <c r="A5" i="8"/>
  <c r="A4" i="8"/>
  <c r="Q23" i="7"/>
  <c r="Q24" i="7"/>
  <c r="Q25" i="7"/>
  <c r="Q26" i="7"/>
  <c r="Q27" i="7"/>
  <c r="Q28" i="7"/>
  <c r="Q29" i="7"/>
  <c r="Q30" i="7"/>
  <c r="Q31" i="7"/>
  <c r="Q32" i="7"/>
  <c r="Q33" i="7"/>
  <c r="Q34" i="7"/>
  <c r="Q35" i="7"/>
  <c r="Q36" i="7"/>
  <c r="Q37" i="7"/>
  <c r="Q38" i="7"/>
  <c r="Q39" i="7"/>
  <c r="Q40" i="7"/>
  <c r="Q41" i="7"/>
  <c r="Q22" i="7"/>
  <c r="K41" i="7"/>
  <c r="AH41" i="7" s="1"/>
  <c r="K40" i="7"/>
  <c r="AH40" i="7" s="1"/>
  <c r="K39" i="7"/>
  <c r="AJ39" i="7" s="1"/>
  <c r="K38" i="7"/>
  <c r="L38" i="7" s="1"/>
  <c r="K37" i="7"/>
  <c r="L37" i="7" s="1"/>
  <c r="K36" i="7"/>
  <c r="L36" i="7" s="1"/>
  <c r="K35" i="7"/>
  <c r="AL35" i="7" s="1"/>
  <c r="K34" i="7"/>
  <c r="AH34" i="7" s="1"/>
  <c r="K33" i="7"/>
  <c r="AH33" i="7" s="1"/>
  <c r="K32" i="7"/>
  <c r="AH32" i="7" s="1"/>
  <c r="K31" i="7"/>
  <c r="AJ31" i="7" s="1"/>
  <c r="K30" i="7"/>
  <c r="L30" i="7" s="1"/>
  <c r="K29" i="7"/>
  <c r="L29" i="7" s="1"/>
  <c r="K28" i="7"/>
  <c r="L28" i="7" s="1"/>
  <c r="K27" i="7"/>
  <c r="AL27" i="7" s="1"/>
  <c r="K26" i="7"/>
  <c r="AH26" i="7" s="1"/>
  <c r="K25" i="7"/>
  <c r="AH25" i="7" s="1"/>
  <c r="K24" i="7"/>
  <c r="AH24" i="7" s="1"/>
  <c r="AB23" i="7"/>
  <c r="K23" i="7"/>
  <c r="AJ23" i="7" s="1"/>
  <c r="E23" i="7"/>
  <c r="D23" i="7"/>
  <c r="C23" i="7"/>
  <c r="AB22" i="7"/>
  <c r="K22" i="7"/>
  <c r="AF22" i="7" s="1"/>
  <c r="E22" i="7"/>
  <c r="D22" i="7"/>
  <c r="C22" i="7"/>
  <c r="E56" i="8" l="1"/>
  <c r="AB56" i="8"/>
  <c r="E46" i="8"/>
  <c r="AB46" i="8"/>
  <c r="E42" i="8"/>
  <c r="AB42" i="8"/>
  <c r="E34" i="8"/>
  <c r="AB34" i="8"/>
  <c r="E30" i="8"/>
  <c r="AB30" i="8"/>
  <c r="E24" i="8"/>
  <c r="AB24" i="8"/>
  <c r="V45" i="8"/>
  <c r="D59" i="8"/>
  <c r="L57" i="8"/>
  <c r="AL57" i="8"/>
  <c r="AF57" i="8"/>
  <c r="AH57" i="8"/>
  <c r="AJ57" i="8"/>
  <c r="L55" i="8"/>
  <c r="T55" i="8"/>
  <c r="AF55" i="8"/>
  <c r="AH55" i="8"/>
  <c r="AJ55" i="8"/>
  <c r="L59" i="8"/>
  <c r="AL59" i="8"/>
  <c r="AF59" i="8"/>
  <c r="AH59" i="8"/>
  <c r="AJ59" i="8"/>
  <c r="E44" i="8"/>
  <c r="AB44" i="8"/>
  <c r="E40" i="8"/>
  <c r="AB40" i="8"/>
  <c r="E36" i="8"/>
  <c r="AB36" i="8"/>
  <c r="E32" i="8"/>
  <c r="AB32" i="8"/>
  <c r="E26" i="8"/>
  <c r="AB26" i="8"/>
  <c r="D57" i="8"/>
  <c r="L45" i="8"/>
  <c r="T45" i="8"/>
  <c r="AF45" i="8"/>
  <c r="AH45" i="8"/>
  <c r="AJ45" i="8"/>
  <c r="AL45" i="8"/>
  <c r="E48" i="8"/>
  <c r="AB48" i="8"/>
  <c r="E38" i="8"/>
  <c r="AB38" i="8"/>
  <c r="E28" i="8"/>
  <c r="AB28" i="8"/>
  <c r="E59" i="8"/>
  <c r="AB59" i="8"/>
  <c r="L53" i="8"/>
  <c r="T53" i="8"/>
  <c r="AF53" i="8"/>
  <c r="AJ53" i="8"/>
  <c r="AL53" i="8"/>
  <c r="AH53" i="8"/>
  <c r="L51" i="8"/>
  <c r="T51" i="8"/>
  <c r="AF51" i="8"/>
  <c r="AH51" i="8"/>
  <c r="AJ51" i="8"/>
  <c r="AL51" i="8"/>
  <c r="L49" i="8"/>
  <c r="T49" i="8"/>
  <c r="AF49" i="8"/>
  <c r="AL49" i="8"/>
  <c r="AH49" i="8"/>
  <c r="AJ49" i="8"/>
  <c r="L47" i="8"/>
  <c r="T47" i="8"/>
  <c r="AF47" i="8"/>
  <c r="AL47" i="8"/>
  <c r="AH47" i="8"/>
  <c r="AJ47" i="8"/>
  <c r="L43" i="8"/>
  <c r="T43" i="8"/>
  <c r="AF43" i="8"/>
  <c r="AL43" i="8"/>
  <c r="AH43" i="8"/>
  <c r="AJ43" i="8"/>
  <c r="L41" i="8"/>
  <c r="T41" i="8"/>
  <c r="AL41" i="8"/>
  <c r="AF41" i="8"/>
  <c r="AH41" i="8"/>
  <c r="AJ41" i="8"/>
  <c r="L39" i="8"/>
  <c r="T39" i="8"/>
  <c r="AF39" i="8"/>
  <c r="AH39" i="8"/>
  <c r="AJ39" i="8"/>
  <c r="AL39" i="8"/>
  <c r="L37" i="8"/>
  <c r="T37" i="8"/>
  <c r="AF37" i="8"/>
  <c r="AL37" i="8"/>
  <c r="AH37" i="8"/>
  <c r="AJ37" i="8"/>
  <c r="L35" i="8"/>
  <c r="T35" i="8"/>
  <c r="AL35" i="8"/>
  <c r="AF35" i="8"/>
  <c r="AH35" i="8"/>
  <c r="AJ35" i="8"/>
  <c r="L33" i="8"/>
  <c r="T33" i="8"/>
  <c r="AF33" i="8"/>
  <c r="AH33" i="8"/>
  <c r="AJ33" i="8"/>
  <c r="AL33" i="8"/>
  <c r="L31" i="8"/>
  <c r="T31" i="8"/>
  <c r="AF31" i="8"/>
  <c r="AL31" i="8"/>
  <c r="AH31" i="8"/>
  <c r="AJ31" i="8"/>
  <c r="L29" i="8"/>
  <c r="T29" i="8"/>
  <c r="AF29" i="8"/>
  <c r="AH29" i="8"/>
  <c r="AJ29" i="8"/>
  <c r="AL29" i="8"/>
  <c r="L27" i="8"/>
  <c r="T27" i="8"/>
  <c r="AF27" i="8"/>
  <c r="AL27" i="8"/>
  <c r="AH27" i="8"/>
  <c r="AJ27" i="8"/>
  <c r="L25" i="8"/>
  <c r="T25" i="8"/>
  <c r="AF25" i="8"/>
  <c r="AH25" i="8"/>
  <c r="AJ25" i="8"/>
  <c r="AL25" i="8"/>
  <c r="L23" i="8"/>
  <c r="T23" i="8"/>
  <c r="AF23" i="8"/>
  <c r="AH23" i="8"/>
  <c r="AJ23" i="8"/>
  <c r="AL23" i="8"/>
  <c r="E52" i="8"/>
  <c r="AB52" i="8"/>
  <c r="E57" i="8"/>
  <c r="AB57" i="8"/>
  <c r="E53" i="8"/>
  <c r="AB53" i="8"/>
  <c r="E47" i="8"/>
  <c r="AB47" i="8"/>
  <c r="E41" i="8"/>
  <c r="AB41" i="8"/>
  <c r="E35" i="8"/>
  <c r="AB35" i="8"/>
  <c r="E33" i="8"/>
  <c r="AB33" i="8"/>
  <c r="E27" i="8"/>
  <c r="AB27" i="8"/>
  <c r="E23" i="8"/>
  <c r="AB23" i="8"/>
  <c r="L58" i="8"/>
  <c r="AF58" i="8"/>
  <c r="AL58" i="8"/>
  <c r="AH58" i="8"/>
  <c r="AJ58" i="8"/>
  <c r="U54" i="8"/>
  <c r="V52" i="8"/>
  <c r="V50" i="8"/>
  <c r="V48" i="8"/>
  <c r="V46" i="8"/>
  <c r="V44" i="8"/>
  <c r="V42" i="8"/>
  <c r="V40" i="8"/>
  <c r="V38" i="8"/>
  <c r="V36" i="8"/>
  <c r="V34" i="8"/>
  <c r="V32" i="8"/>
  <c r="V30" i="8"/>
  <c r="V28" i="8"/>
  <c r="V26" i="8"/>
  <c r="V24" i="8"/>
  <c r="V22" i="8"/>
  <c r="E45" i="8"/>
  <c r="AB45" i="8"/>
  <c r="E39" i="8"/>
  <c r="AB39" i="8"/>
  <c r="E25" i="8"/>
  <c r="AB25" i="8"/>
  <c r="L56" i="8"/>
  <c r="T56" i="8"/>
  <c r="AF56" i="8"/>
  <c r="AL56" i="8"/>
  <c r="AH56" i="8"/>
  <c r="AJ56" i="8"/>
  <c r="E50" i="8"/>
  <c r="AB50" i="8"/>
  <c r="E51" i="8"/>
  <c r="AB51" i="8"/>
  <c r="E29" i="8"/>
  <c r="AB29" i="8"/>
  <c r="V59" i="8"/>
  <c r="D56" i="8"/>
  <c r="L54" i="8"/>
  <c r="AL54" i="8"/>
  <c r="AF54" i="8"/>
  <c r="AH54" i="8"/>
  <c r="AJ54" i="8"/>
  <c r="L52" i="8"/>
  <c r="T52" i="8"/>
  <c r="AL52" i="8"/>
  <c r="AF52" i="8"/>
  <c r="AH52" i="8"/>
  <c r="AJ52" i="8"/>
  <c r="L50" i="8"/>
  <c r="T50" i="8"/>
  <c r="AL50" i="8"/>
  <c r="AF50" i="8"/>
  <c r="AH50" i="8"/>
  <c r="AJ50" i="8"/>
  <c r="L48" i="8"/>
  <c r="T48" i="8"/>
  <c r="AF48" i="8"/>
  <c r="AH48" i="8"/>
  <c r="AJ48" i="8"/>
  <c r="AL48" i="8"/>
  <c r="L46" i="8"/>
  <c r="T46" i="8"/>
  <c r="AJ46" i="8"/>
  <c r="AF46" i="8"/>
  <c r="AL46" i="8"/>
  <c r="AH46" i="8"/>
  <c r="L44" i="8"/>
  <c r="T44" i="8"/>
  <c r="AL44" i="8"/>
  <c r="AF44" i="8"/>
  <c r="AH44" i="8"/>
  <c r="AJ44" i="8"/>
  <c r="L42" i="8"/>
  <c r="T42" i="8"/>
  <c r="AF42" i="8"/>
  <c r="AH42" i="8"/>
  <c r="AJ42" i="8"/>
  <c r="AL42" i="8"/>
  <c r="L40" i="8"/>
  <c r="T40" i="8"/>
  <c r="AF40" i="8"/>
  <c r="AL40" i="8"/>
  <c r="AH40" i="8"/>
  <c r="AJ40" i="8"/>
  <c r="L38" i="8"/>
  <c r="T38" i="8"/>
  <c r="AL38" i="8"/>
  <c r="AF38" i="8"/>
  <c r="AH38" i="8"/>
  <c r="AJ38" i="8"/>
  <c r="L36" i="8"/>
  <c r="T36" i="8"/>
  <c r="AF36" i="8"/>
  <c r="AH36" i="8"/>
  <c r="AJ36" i="8"/>
  <c r="AL36" i="8"/>
  <c r="L34" i="8"/>
  <c r="T34" i="8"/>
  <c r="AF34" i="8"/>
  <c r="AL34" i="8"/>
  <c r="AH34" i="8"/>
  <c r="AJ34" i="8"/>
  <c r="L32" i="8"/>
  <c r="T32" i="8"/>
  <c r="AF32" i="8"/>
  <c r="AL32" i="8"/>
  <c r="AH32" i="8"/>
  <c r="AJ32" i="8"/>
  <c r="L30" i="8"/>
  <c r="T30" i="8"/>
  <c r="AF30" i="8"/>
  <c r="AL30" i="8"/>
  <c r="AH30" i="8"/>
  <c r="AJ30" i="8"/>
  <c r="L28" i="8"/>
  <c r="T28" i="8"/>
  <c r="AL28" i="8"/>
  <c r="AF28" i="8"/>
  <c r="AH28" i="8"/>
  <c r="AJ28" i="8"/>
  <c r="L26" i="8"/>
  <c r="T26" i="8"/>
  <c r="AF26" i="8"/>
  <c r="AH26" i="8"/>
  <c r="AJ26" i="8"/>
  <c r="AL26" i="8"/>
  <c r="L24" i="8"/>
  <c r="T24" i="8"/>
  <c r="AF24" i="8"/>
  <c r="AL24" i="8"/>
  <c r="AH24" i="8"/>
  <c r="AJ24" i="8"/>
  <c r="L22" i="8"/>
  <c r="T22" i="8"/>
  <c r="AL22" i="8"/>
  <c r="AF22" i="8"/>
  <c r="AH22" i="8"/>
  <c r="AJ22" i="8"/>
  <c r="E54" i="8"/>
  <c r="AB54" i="8"/>
  <c r="E55" i="8"/>
  <c r="AB55" i="8"/>
  <c r="E49" i="8"/>
  <c r="AB49" i="8"/>
  <c r="E43" i="8"/>
  <c r="AB43" i="8"/>
  <c r="E37" i="8"/>
  <c r="AB37" i="8"/>
  <c r="E31" i="8"/>
  <c r="AB31" i="8"/>
  <c r="U59" i="8"/>
  <c r="E58" i="8"/>
  <c r="AB58" i="8"/>
  <c r="C56" i="8"/>
  <c r="AB22" i="8"/>
  <c r="AL2" i="8"/>
  <c r="L19" i="8"/>
  <c r="L8" i="8"/>
  <c r="T13" i="8"/>
  <c r="T19" i="8"/>
  <c r="U13" i="8"/>
  <c r="T14" i="8"/>
  <c r="V19" i="8"/>
  <c r="V2" i="8"/>
  <c r="V8" i="8"/>
  <c r="T15" i="8"/>
  <c r="AH13" i="8"/>
  <c r="U15" i="8"/>
  <c r="AH19" i="8"/>
  <c r="U21" i="8"/>
  <c r="U19" i="8"/>
  <c r="L3" i="8"/>
  <c r="T8" i="8"/>
  <c r="U20" i="8"/>
  <c r="T9" i="8"/>
  <c r="V9" i="8"/>
  <c r="L11" i="8"/>
  <c r="AJ13" i="8"/>
  <c r="AF14" i="8"/>
  <c r="T16" i="8"/>
  <c r="L17" i="8"/>
  <c r="AJ19" i="8"/>
  <c r="AF20" i="8"/>
  <c r="V21" i="8"/>
  <c r="L7" i="8"/>
  <c r="L13" i="8"/>
  <c r="L20" i="8"/>
  <c r="U7" i="8"/>
  <c r="T2" i="8"/>
  <c r="L9" i="8"/>
  <c r="V13" i="8"/>
  <c r="L15" i="8"/>
  <c r="T20" i="8"/>
  <c r="U2" i="8"/>
  <c r="U14" i="8"/>
  <c r="AF19" i="8"/>
  <c r="T21" i="8"/>
  <c r="U3" i="8"/>
  <c r="AF2" i="8"/>
  <c r="V3" i="8"/>
  <c r="L5" i="8"/>
  <c r="AJ7" i="8"/>
  <c r="AF8" i="8"/>
  <c r="T10" i="8"/>
  <c r="V15" i="8"/>
  <c r="AH2" i="8"/>
  <c r="U4" i="8"/>
  <c r="AL7" i="8"/>
  <c r="AH8" i="8"/>
  <c r="U10" i="8"/>
  <c r="AL13" i="8"/>
  <c r="AH14" i="8"/>
  <c r="U16" i="8"/>
  <c r="AH20" i="8"/>
  <c r="L2" i="8"/>
  <c r="T7" i="8"/>
  <c r="L14" i="8"/>
  <c r="V7" i="8"/>
  <c r="L21" i="8"/>
  <c r="U8" i="8"/>
  <c r="T3" i="8"/>
  <c r="L4" i="8"/>
  <c r="AF7" i="8"/>
  <c r="L10" i="8"/>
  <c r="V14" i="8"/>
  <c r="L16" i="8"/>
  <c r="V20" i="8"/>
  <c r="U9" i="8"/>
  <c r="T4" i="8"/>
  <c r="AF21" i="8"/>
  <c r="AF37" i="7"/>
  <c r="AF29" i="7"/>
  <c r="AF36" i="7"/>
  <c r="AF28" i="7"/>
  <c r="U37" i="7"/>
  <c r="AH22" i="7"/>
  <c r="AF35" i="7"/>
  <c r="AF27" i="7"/>
  <c r="AF34" i="7"/>
  <c r="AF26" i="7"/>
  <c r="AF41" i="7"/>
  <c r="AF33" i="7"/>
  <c r="AF25" i="7"/>
  <c r="AF40" i="7"/>
  <c r="AF32" i="7"/>
  <c r="AF24" i="7"/>
  <c r="AF39" i="7"/>
  <c r="AF31" i="7"/>
  <c r="AF23" i="7"/>
  <c r="AH38" i="7"/>
  <c r="AF38" i="7"/>
  <c r="AF30" i="7"/>
  <c r="L23" i="7"/>
  <c r="AL25" i="7"/>
  <c r="U29" i="7"/>
  <c r="L22" i="7"/>
  <c r="V41" i="7"/>
  <c r="L34" i="7"/>
  <c r="V33" i="7"/>
  <c r="AJ37" i="7"/>
  <c r="L26" i="7"/>
  <c r="V25" i="7"/>
  <c r="AJ29" i="7"/>
  <c r="T37" i="7"/>
  <c r="AL41" i="7"/>
  <c r="T29" i="7"/>
  <c r="AL33" i="7"/>
  <c r="U38" i="7"/>
  <c r="U30" i="7"/>
  <c r="V22" i="7"/>
  <c r="V34" i="7"/>
  <c r="V26" i="7"/>
  <c r="T38" i="7"/>
  <c r="T30" i="7"/>
  <c r="AJ38" i="7"/>
  <c r="AJ30" i="7"/>
  <c r="AJ22" i="7"/>
  <c r="AL34" i="7"/>
  <c r="AL26" i="7"/>
  <c r="AH39" i="7"/>
  <c r="AH31" i="7"/>
  <c r="AH23" i="7"/>
  <c r="L35" i="7"/>
  <c r="L27" i="7"/>
  <c r="U36" i="7"/>
  <c r="U28" i="7"/>
  <c r="V40" i="7"/>
  <c r="V32" i="7"/>
  <c r="V24" i="7"/>
  <c r="T36" i="7"/>
  <c r="T28" i="7"/>
  <c r="AJ36" i="7"/>
  <c r="AJ28" i="7"/>
  <c r="AL40" i="7"/>
  <c r="AL32" i="7"/>
  <c r="AL24" i="7"/>
  <c r="AH37" i="7"/>
  <c r="AH29" i="7"/>
  <c r="L41" i="7"/>
  <c r="L33" i="7"/>
  <c r="L25" i="7"/>
  <c r="U35" i="7"/>
  <c r="U27" i="7"/>
  <c r="V39" i="7"/>
  <c r="V31" i="7"/>
  <c r="V23" i="7"/>
  <c r="T35" i="7"/>
  <c r="T27" i="7"/>
  <c r="AJ35" i="7"/>
  <c r="AJ27" i="7"/>
  <c r="AL39" i="7"/>
  <c r="AL31" i="7"/>
  <c r="AL23" i="7"/>
  <c r="AH36" i="7"/>
  <c r="AH28" i="7"/>
  <c r="L40" i="7"/>
  <c r="L32" i="7"/>
  <c r="L24" i="7"/>
  <c r="AH30" i="7"/>
  <c r="U34" i="7"/>
  <c r="U26" i="7"/>
  <c r="V38" i="7"/>
  <c r="V30" i="7"/>
  <c r="T22" i="7"/>
  <c r="T34" i="7"/>
  <c r="T26" i="7"/>
  <c r="U22" i="7"/>
  <c r="AJ34" i="7"/>
  <c r="AJ26" i="7"/>
  <c r="AL38" i="7"/>
  <c r="AL30" i="7"/>
  <c r="AL22" i="7"/>
  <c r="AH35" i="7"/>
  <c r="AH27" i="7"/>
  <c r="L39" i="7"/>
  <c r="L31" i="7"/>
  <c r="U41" i="7"/>
  <c r="U33" i="7"/>
  <c r="U25" i="7"/>
  <c r="V37" i="7"/>
  <c r="V29" i="7"/>
  <c r="T41" i="7"/>
  <c r="T33" i="7"/>
  <c r="T25" i="7"/>
  <c r="AJ41" i="7"/>
  <c r="AJ33" i="7"/>
  <c r="AJ25" i="7"/>
  <c r="AL37" i="7"/>
  <c r="AL29" i="7"/>
  <c r="U40" i="7"/>
  <c r="U32" i="7"/>
  <c r="U24" i="7"/>
  <c r="V36" i="7"/>
  <c r="V28" i="7"/>
  <c r="T40" i="7"/>
  <c r="T32" i="7"/>
  <c r="T24" i="7"/>
  <c r="AJ40" i="7"/>
  <c r="AJ32" i="7"/>
  <c r="AJ24" i="7"/>
  <c r="AL36" i="7"/>
  <c r="AL28" i="7"/>
  <c r="U39" i="7"/>
  <c r="U31" i="7"/>
  <c r="U23" i="7"/>
  <c r="V35" i="7"/>
  <c r="V27" i="7"/>
  <c r="T39" i="7"/>
  <c r="T31" i="7"/>
  <c r="T23" i="7"/>
  <c r="C26" i="7"/>
  <c r="AB26" i="7"/>
  <c r="C32" i="7"/>
  <c r="AB32" i="7"/>
  <c r="C34" i="7"/>
  <c r="C36" i="7"/>
  <c r="AB36" i="7"/>
  <c r="C38" i="7"/>
  <c r="C40" i="7"/>
  <c r="D24" i="7"/>
  <c r="D26" i="7"/>
  <c r="D28" i="7"/>
  <c r="D30" i="7"/>
  <c r="D32" i="7"/>
  <c r="D34" i="7"/>
  <c r="D36" i="7"/>
  <c r="D38" i="7"/>
  <c r="D40" i="7"/>
  <c r="C24" i="7"/>
  <c r="AB24" i="7"/>
  <c r="C28" i="7"/>
  <c r="AB28" i="7"/>
  <c r="C30" i="7"/>
  <c r="AB30" i="7"/>
  <c r="AB34" i="7"/>
  <c r="AB38" i="7"/>
  <c r="AB40" i="7"/>
  <c r="E24" i="7"/>
  <c r="E26" i="7"/>
  <c r="E28" i="7"/>
  <c r="E30" i="7"/>
  <c r="E32" i="7"/>
  <c r="E34" i="7"/>
  <c r="E36" i="7"/>
  <c r="E38" i="7"/>
  <c r="E40" i="7"/>
  <c r="C25" i="7"/>
  <c r="AB25" i="7"/>
  <c r="C27" i="7"/>
  <c r="AB27" i="7"/>
  <c r="C29" i="7"/>
  <c r="AB29" i="7"/>
  <c r="C31" i="7"/>
  <c r="AB31" i="7"/>
  <c r="C33" i="7"/>
  <c r="AB33" i="7"/>
  <c r="C35" i="7"/>
  <c r="AB35" i="7"/>
  <c r="C37" i="7"/>
  <c r="AB37" i="7"/>
  <c r="C39" i="7"/>
  <c r="AB39" i="7"/>
  <c r="C41" i="7"/>
  <c r="AB41" i="7"/>
  <c r="D25" i="7"/>
  <c r="D27" i="7"/>
  <c r="D29" i="7"/>
  <c r="D31" i="7"/>
  <c r="D33" i="7"/>
  <c r="D35" i="7"/>
  <c r="D37" i="7"/>
  <c r="D39" i="7"/>
  <c r="D41" i="7"/>
  <c r="E25" i="7"/>
  <c r="E27" i="7"/>
  <c r="E29" i="7"/>
  <c r="E31" i="7"/>
  <c r="E33" i="7"/>
  <c r="E35" i="7"/>
  <c r="E37" i="7"/>
  <c r="E39" i="7"/>
  <c r="E4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tc={80BE1BA5-14DA-4E20-A218-88431BE6D4CA}</author>
  </authors>
  <commentList>
    <comment ref="AC1" authorId="0" shapeId="0" xr:uid="{80BE1BA5-14DA-4E20-A218-88431BE6D4CA}">
      <text>
        <t>[Threaded comment]
Your version of Excel allows you to read this threaded comment; however, any edits to it will get removed if the file is opened in a newer version of Excel. Learn more: https://go.microsoft.com/fwlink/?linkid=870924
Comment:
    To add in the NUS Service Hub Case Ticket No.</t>
      </text>
    </comment>
  </commentList>
</comments>
</file>

<file path=xl/sharedStrings.xml><?xml version="1.0" encoding="utf-8"?>
<sst xmlns="http://schemas.openxmlformats.org/spreadsheetml/2006/main" count="606" uniqueCount="126">
  <si>
    <t>OBJ_KEY</t>
  </si>
  <si>
    <t>ITEMNO_ACC</t>
  </si>
  <si>
    <t>Company code</t>
  </si>
  <si>
    <t>Doc type</t>
  </si>
  <si>
    <t>Doc currency</t>
  </si>
  <si>
    <t>Document Date</t>
  </si>
  <si>
    <t>Posting Date</t>
  </si>
  <si>
    <t xml:space="preserve">Reference </t>
  </si>
  <si>
    <t>Header Text</t>
  </si>
  <si>
    <t>EXCH_RATE</t>
  </si>
  <si>
    <t>Type of Account</t>
  </si>
  <si>
    <t>Account</t>
  </si>
  <si>
    <t>ASSET_NO</t>
  </si>
  <si>
    <t>Sub asset no</t>
  </si>
  <si>
    <t>Asset value date</t>
  </si>
  <si>
    <t>Amt in doc currency</t>
  </si>
  <si>
    <t>Amount in local currency</t>
  </si>
  <si>
    <t>WBS element</t>
  </si>
  <si>
    <t>Profit Centre</t>
  </si>
  <si>
    <t>Tax code</t>
  </si>
  <si>
    <t>Payt Term</t>
  </si>
  <si>
    <t>Payt method</t>
  </si>
  <si>
    <t>Payt mth supplement</t>
  </si>
  <si>
    <t>Partner Bank Type</t>
  </si>
  <si>
    <t>ITEM_TEXT</t>
  </si>
  <si>
    <t>ASSIGNMENT_Number</t>
  </si>
  <si>
    <t>REF_KEY_1</t>
  </si>
  <si>
    <t>REF_KEY_2</t>
  </si>
  <si>
    <t>REF_KEY_3</t>
  </si>
  <si>
    <t>Vendor Name</t>
  </si>
  <si>
    <t>Street/House Number</t>
  </si>
  <si>
    <t>City</t>
  </si>
  <si>
    <t>Postal Code</t>
  </si>
  <si>
    <t>Country</t>
  </si>
  <si>
    <t>Email</t>
  </si>
  <si>
    <t>Bank Key</t>
  </si>
  <si>
    <t>Bank Account</t>
  </si>
  <si>
    <t>Bank Country</t>
  </si>
  <si>
    <t>1</t>
  </si>
  <si>
    <t>2</t>
  </si>
  <si>
    <t>K = payable amount
S = expense amount
T = GST amount</t>
  </si>
  <si>
    <t>001</t>
  </si>
  <si>
    <t>ColonT1-NB1</t>
  </si>
  <si>
    <t>ColonT1-NB2</t>
  </si>
  <si>
    <t>ColonT1-NB3</t>
  </si>
  <si>
    <t>ColonT1-NB4</t>
  </si>
  <si>
    <t>ColonT1-NB5</t>
  </si>
  <si>
    <t>ColonT1-NB6</t>
  </si>
  <si>
    <t>ColonT1-NB7</t>
  </si>
  <si>
    <t>ColonT1-NB8</t>
  </si>
  <si>
    <t>ColonT1-NB9</t>
  </si>
  <si>
    <t>ColonT1-NB10</t>
  </si>
  <si>
    <t>A-0000000-00-00</t>
  </si>
  <si>
    <t>123456</t>
  </si>
  <si>
    <t>XYZ@gmail.com</t>
  </si>
  <si>
    <t>+6512345678</t>
  </si>
  <si>
    <t>XYZ</t>
  </si>
  <si>
    <t>Instruction For Use</t>
  </si>
  <si>
    <t>Please input "1", "2", etc. in running order for each OBJ_KEY.</t>
  </si>
  <si>
    <t>Please input "N001" for NUS.</t>
  </si>
  <si>
    <t>Please input only "SGD" currency.</t>
  </si>
  <si>
    <t>Please leave it as blank. The posting date is based on S4H posting date.</t>
  </si>
  <si>
    <t>Please input as unique identifer. E.g. Project Name-Survey Serial Number
Max 16 characters</t>
  </si>
  <si>
    <t>Please input WBS for the debit lines pertaining to expenditures.</t>
  </si>
  <si>
    <t>Please input the relevant tax codes.
IE = Non-taxable
I9 = Taxable</t>
  </si>
  <si>
    <t>Please input as "SMTBAPI".</t>
  </si>
  <si>
    <t>Please input SMT Case No.</t>
  </si>
  <si>
    <t>Please input as "*".</t>
  </si>
  <si>
    <t>Please input as "SG".</t>
  </si>
  <si>
    <t>Please input as "PAYNOW_MOBILE".</t>
  </si>
  <si>
    <t>PayNow BAPI is used for bulk processing of one-time payments to survey participants.</t>
  </si>
  <si>
    <t>Please ensure that all payees are PayNow registered and their account details are accurate.</t>
  </si>
  <si>
    <t>Please retain payment supporting documents, such as  completed Survey Forms which include the PayNow Holder's Name and PayNow_Mobile Number, for audit purpose.</t>
  </si>
  <si>
    <t>The department has to submit a new PayNow request if re-processing is required.</t>
  </si>
  <si>
    <t>OFN-AP will contact the department for additional information if a PayNow payment is selected by the bank for compliance checks under MAS regulations.</t>
  </si>
  <si>
    <t>Please start with "001", "002", "003", etc and in running order.</t>
  </si>
  <si>
    <t>Please input "RN" for document type.</t>
  </si>
  <si>
    <t>Please input based on the preparation or submission date for the PayNow request in "DD/MM/YYYY" format.</t>
  </si>
  <si>
    <t>Please input payment reference/purpose. This will be reflected under the Bank Statement.
Max 25 characters</t>
  </si>
  <si>
    <t>Please input "PT00" (immediate payment term).</t>
  </si>
  <si>
    <t>Please input text description. You may input as:
Vendor Line: PayNow_Mobile No. and Vendor Name, eg. Survey Participant
Expense Line: Survey or Project Name, etc
GST Line - can be blank
Max 50 characters</t>
  </si>
  <si>
    <t>Please input info for reporting or clearing purpose (optional).
Max 7 characters</t>
  </si>
  <si>
    <t>Please input the 3 digit Dept Code.</t>
  </si>
  <si>
    <t>Please input Survey Participant name.
Please note that the name will be captured under Name 1 (35 characters) and Name 2 (35 characters), however, you may not be able to view this name at S4H Document unless you have the access to drill into the document detail. The name may be truncated.
Max 35 characters</t>
  </si>
  <si>
    <t>Please input "C/O Faculty or School".
Max 35 characters.</t>
  </si>
  <si>
    <t>Please input Faculty's Postal Code.</t>
  </si>
  <si>
    <t>Please input payee's email address.</t>
  </si>
  <si>
    <t>Please input PayNow Proxy Number and note to add "+65".</t>
  </si>
  <si>
    <t>Please input only "F" for PayNow FAST Payment.</t>
  </si>
  <si>
    <t>Formulated / Fixed</t>
  </si>
  <si>
    <t>K = vendor line
S = Expense line</t>
  </si>
  <si>
    <t xml:space="preserve">K / vendor line: Input P1 
S / expense line: Input the GL acocunt code. 
GL7200415 is usually used for payments to survey participants.
</t>
  </si>
  <si>
    <t>Form fields colour legend</t>
  </si>
  <si>
    <t>608</t>
  </si>
  <si>
    <t>C/O School of Public Health</t>
  </si>
  <si>
    <t>117549</t>
  </si>
  <si>
    <t>For Student input</t>
  </si>
  <si>
    <t>For administrator Input</t>
  </si>
  <si>
    <t>ABC</t>
  </si>
  <si>
    <t>DEF</t>
  </si>
  <si>
    <t>GHI</t>
  </si>
  <si>
    <t>JKL</t>
  </si>
  <si>
    <t>MNO</t>
  </si>
  <si>
    <t>PQR</t>
  </si>
  <si>
    <t>STU</t>
  </si>
  <si>
    <t>VWX</t>
  </si>
  <si>
    <t>YZA</t>
  </si>
  <si>
    <t>BCD</t>
  </si>
  <si>
    <t>+6523456789</t>
  </si>
  <si>
    <t>+6534567890</t>
  </si>
  <si>
    <t>+6545678901</t>
  </si>
  <si>
    <t>+6556789012</t>
  </si>
  <si>
    <t>+6567890123</t>
  </si>
  <si>
    <t>+6578901234</t>
  </si>
  <si>
    <t>+6589012345</t>
  </si>
  <si>
    <t>+6590123456</t>
  </si>
  <si>
    <t>+6511234567</t>
  </si>
  <si>
    <r>
      <rPr>
        <b/>
        <sz val="11"/>
        <color theme="1"/>
        <rFont val="Calibri"/>
        <family val="2"/>
        <scheme val="minor"/>
      </rPr>
      <t xml:space="preserve">Column H: Reference = </t>
    </r>
    <r>
      <rPr>
        <sz val="11"/>
        <color theme="1"/>
        <rFont val="Calibri"/>
        <family val="2"/>
        <scheme val="minor"/>
      </rPr>
      <t>Unique Identifier (e.g. Project Name - Survey Seriel Number/Participant ID. Max 16 Characters)</t>
    </r>
  </si>
  <si>
    <r>
      <rPr>
        <b/>
        <sz val="11"/>
        <color theme="1"/>
        <rFont val="Calibri"/>
        <family val="2"/>
        <scheme val="minor"/>
      </rPr>
      <t>Column I: Header Tex</t>
    </r>
    <r>
      <rPr>
        <sz val="11"/>
        <color theme="1"/>
        <rFont val="Calibri"/>
        <family val="2"/>
        <scheme val="minor"/>
      </rPr>
      <t>t</t>
    </r>
    <r>
      <rPr>
        <b/>
        <sz val="11"/>
        <color theme="1"/>
        <rFont val="Calibri"/>
        <family val="2"/>
        <scheme val="minor"/>
      </rPr>
      <t xml:space="preserve"> = </t>
    </r>
    <r>
      <rPr>
        <sz val="11"/>
        <color theme="1"/>
        <rFont val="Calibri"/>
        <family val="2"/>
        <scheme val="minor"/>
      </rPr>
      <t>Text to be reflected payee's in bank statement. Max 25 Characters</t>
    </r>
  </si>
  <si>
    <r>
      <rPr>
        <b/>
        <sz val="11"/>
        <color theme="1"/>
        <rFont val="Calibri"/>
        <family val="2"/>
        <scheme val="minor"/>
      </rPr>
      <t>Column P: Amt in doc currency</t>
    </r>
    <r>
      <rPr>
        <sz val="11"/>
        <color theme="1"/>
        <rFont val="Calibri"/>
        <family val="2"/>
        <scheme val="minor"/>
      </rPr>
      <t xml:space="preserve"> = Amount to be paid (Please complete two rows (ITEMNO_ACC 1 and 2) for each payee. </t>
    </r>
    <r>
      <rPr>
        <b/>
        <sz val="11"/>
        <color rgb="FFFF0000"/>
        <rFont val="Calibri"/>
        <family val="2"/>
        <scheme val="minor"/>
      </rPr>
      <t>Note: The first row will automatically convert to negative.</t>
    </r>
    <r>
      <rPr>
        <sz val="11"/>
        <rFont val="Calibri"/>
        <family val="2"/>
        <scheme val="minor"/>
      </rPr>
      <t>)</t>
    </r>
  </si>
  <si>
    <r>
      <rPr>
        <b/>
        <sz val="11"/>
        <color theme="1"/>
        <rFont val="Calibri"/>
        <family val="2"/>
        <scheme val="minor"/>
      </rPr>
      <t>Column AD: Vendor Name</t>
    </r>
    <r>
      <rPr>
        <sz val="11"/>
        <color theme="1"/>
        <rFont val="Calibri"/>
        <family val="2"/>
        <scheme val="minor"/>
      </rPr>
      <t xml:space="preserve"> = Payee's name. Max 35 Characters</t>
    </r>
  </si>
  <si>
    <r>
      <rPr>
        <b/>
        <sz val="11"/>
        <color theme="1"/>
        <rFont val="Calibri"/>
        <family val="2"/>
        <scheme val="minor"/>
      </rPr>
      <t>Column AI: Email</t>
    </r>
    <r>
      <rPr>
        <sz val="11"/>
        <color theme="1"/>
        <rFont val="Calibri"/>
        <family val="2"/>
        <scheme val="minor"/>
      </rPr>
      <t xml:space="preserve"> = Payee's email address</t>
    </r>
  </si>
  <si>
    <r>
      <rPr>
        <b/>
        <sz val="11"/>
        <color theme="1"/>
        <rFont val="Calibri"/>
        <family val="2"/>
        <scheme val="minor"/>
      </rPr>
      <t xml:space="preserve">Column AK: Bank Account = </t>
    </r>
    <r>
      <rPr>
        <sz val="11"/>
        <color theme="1"/>
        <rFont val="Calibri"/>
        <family val="2"/>
        <scheme val="minor"/>
      </rPr>
      <t>Payee's PayNow Mobile number with "+65" (e.g. +6598765432)</t>
    </r>
  </si>
  <si>
    <t>Complete the columns highlighted in yellow:</t>
  </si>
  <si>
    <t>Office of Finance - Accounts Payable (OFN-AP) will notify the department of any rejected PayNow payments from the bank.</t>
  </si>
  <si>
    <t>Please refer to the instructions below how to update the form fields (highlighted in yellow). For further details, please refer to the “PayNow Template (Illustration)”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</si>
</sst>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sz val="11"/>
      <color rgb="FF0070C0"/>
      <name val="Calibri"/>
      <family val="2"/>
      <scheme val="minor"/>
    </font>
    <font>
      <b/>
      <sz val="11"/>
      <color theme="1"/>
      <name val="Calibri"/>
      <family val="2"/>
      <scheme val="minor"/>
    </font>
    <font>
      <b/>
      <sz val="16"/>
      <color theme="0"/>
      <name val="Calibri"/>
      <family val="2"/>
    </font>
    <font>
      <sz val="10"/>
      <color theme="1"/>
      <name val="Calibri"/>
      <family val="2"/>
    </font>
    <font>
      <b/>
      <sz val="15"/>
      <color theme="3"/>
      <name val="Calibri"/>
      <family val="2"/>
    </font>
    <font>
      <sz val="11"/>
      <name val="Calibri"/>
      <family val="2"/>
      <scheme val="minor"/>
    </font>
    <font>
      <u/>
      <sz val="11"/>
      <color theme="1"/>
      <name val="Calibri"/>
      <family val="2"/>
      <scheme val="minor"/>
    </font>
    <font>
      <sz val="8"/>
      <name val="Calibri"/>
      <family val="2"/>
      <scheme val="minor"/>
    </font>
    <font>
      <u/>
      <sz val="11"/>
      <color theme="10"/>
      <name val="Calibri"/>
      <family val="2"/>
      <scheme val="minor"/>
    </font>
    <font>
      <b/>
      <sz val="11"/>
      <color rgb="FFFF000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rgb="FFFCE4D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0" fontId="1" fillId="0" borderId="0"/>
    <xf numFmtId="43" fontId="1" fillId="0" borderId="0" applyFont="0" applyFill="0" applyBorder="0" applyAlignment="0" applyProtection="0"/>
    <xf numFmtId="0" fontId="1" fillId="0" borderId="0"/>
    <xf numFmtId="0" fontId="5" fillId="0" borderId="0"/>
    <xf numFmtId="0" fontId="6" fillId="0" borderId="4" applyNumberFormat="0" applyFill="0" applyAlignment="0" applyProtection="0"/>
    <xf numFmtId="0" fontId="1" fillId="0" borderId="0"/>
    <xf numFmtId="43" fontId="1" fillId="0" borderId="0" applyFont="0" applyFill="0" applyBorder="0" applyAlignment="0" applyProtection="0"/>
    <xf numFmtId="0" fontId="10" fillId="0" borderId="0" applyNumberFormat="0" applyFill="0" applyBorder="0" applyAlignment="0" applyProtection="0"/>
  </cellStyleXfs>
  <cellXfs count="50">
    <xf numFmtId="0" fontId="0" fillId="0" borderId="0" xfId="0"/>
    <xf numFmtId="0" fontId="0" fillId="0" borderId="0" xfId="0" applyAlignment="1">
      <alignment horizontal="left" vertical="top"/>
    </xf>
    <xf numFmtId="0" fontId="2" fillId="0" borderId="0" xfId="0" applyFont="1" applyAlignment="1">
      <alignment horizontal="left" vertical="top" wrapText="1"/>
    </xf>
    <xf numFmtId="0" fontId="2" fillId="0" borderId="0" xfId="4" applyFont="1" applyAlignment="1">
      <alignment horizontal="left" vertical="top" wrapText="1"/>
    </xf>
    <xf numFmtId="0" fontId="2" fillId="0" borderId="0" xfId="1" applyFont="1" applyAlignment="1">
      <alignment horizontal="left" vertical="top" wrapText="1"/>
    </xf>
    <xf numFmtId="49" fontId="0" fillId="0" borderId="0" xfId="0" applyNumberFormat="1"/>
    <xf numFmtId="14" fontId="0" fillId="0" borderId="0" xfId="0" applyNumberFormat="1" applyAlignment="1">
      <alignment horizontal="left"/>
    </xf>
    <xf numFmtId="14" fontId="0" fillId="0" borderId="0" xfId="0" applyNumberFormat="1"/>
    <xf numFmtId="43" fontId="0" fillId="0" borderId="0" xfId="2" applyFont="1" applyAlignment="1">
      <alignment horizontal="right"/>
    </xf>
    <xf numFmtId="43" fontId="0" fillId="0" borderId="0" xfId="2" applyFont="1"/>
    <xf numFmtId="0" fontId="0" fillId="3" borderId="1" xfId="0" applyFill="1" applyBorder="1" applyAlignment="1">
      <alignment vertical="top" wrapText="1"/>
    </xf>
    <xf numFmtId="49" fontId="0" fillId="3" borderId="1" xfId="0" applyNumberFormat="1" applyFill="1" applyBorder="1" applyAlignment="1">
      <alignment vertical="top" wrapText="1"/>
    </xf>
    <xf numFmtId="49" fontId="0" fillId="2" borderId="1" xfId="0" applyNumberFormat="1" applyFill="1" applyBorder="1" applyAlignment="1">
      <alignment vertical="top" wrapText="1"/>
    </xf>
    <xf numFmtId="49" fontId="0" fillId="0" borderId="0" xfId="0" applyNumberFormat="1" applyAlignment="1">
      <alignment vertical="top" wrapText="1"/>
    </xf>
    <xf numFmtId="0" fontId="0" fillId="0" borderId="1" xfId="0" quotePrefix="1" applyBorder="1"/>
    <xf numFmtId="49" fontId="0" fillId="0" borderId="1" xfId="0" applyNumberFormat="1" applyBorder="1"/>
    <xf numFmtId="0" fontId="0" fillId="0" borderId="1" xfId="0" applyBorder="1"/>
    <xf numFmtId="14" fontId="0" fillId="0" borderId="1" xfId="0" applyNumberFormat="1" applyBorder="1" applyAlignment="1">
      <alignment horizontal="left"/>
    </xf>
    <xf numFmtId="14" fontId="0" fillId="0" borderId="1" xfId="0" applyNumberFormat="1" applyBorder="1"/>
    <xf numFmtId="43" fontId="0" fillId="0" borderId="1" xfId="2" applyFont="1" applyBorder="1" applyAlignment="1">
      <alignment horizontal="right"/>
    </xf>
    <xf numFmtId="43" fontId="0" fillId="0" borderId="1" xfId="2" applyFont="1" applyBorder="1"/>
    <xf numFmtId="49" fontId="0" fillId="0" borderId="1" xfId="0" quotePrefix="1" applyNumberFormat="1" applyBorder="1"/>
    <xf numFmtId="49" fontId="0" fillId="0" borderId="2" xfId="0" applyNumberFormat="1" applyBorder="1"/>
    <xf numFmtId="49" fontId="0" fillId="0" borderId="3" xfId="0" applyNumberFormat="1" applyBorder="1"/>
    <xf numFmtId="0" fontId="0" fillId="0" borderId="0" xfId="0" quotePrefix="1"/>
    <xf numFmtId="0" fontId="7" fillId="2" borderId="7" xfId="1" applyFont="1" applyFill="1" applyBorder="1" applyAlignment="1">
      <alignment horizontal="left" vertical="top" wrapText="1"/>
    </xf>
    <xf numFmtId="0" fontId="7" fillId="0" borderId="8" xfId="1" applyFont="1" applyBorder="1" applyAlignment="1">
      <alignment horizontal="left" vertical="top" wrapText="1"/>
    </xf>
    <xf numFmtId="14" fontId="2" fillId="0" borderId="0" xfId="1" applyNumberFormat="1" applyFont="1" applyAlignment="1">
      <alignment horizontal="left" vertical="top" wrapText="1"/>
    </xf>
    <xf numFmtId="0" fontId="2" fillId="0" borderId="0" xfId="2" applyNumberFormat="1" applyFont="1" applyFill="1" applyAlignment="1">
      <alignment horizontal="left" vertical="top" wrapText="1"/>
    </xf>
    <xf numFmtId="0" fontId="2" fillId="0" borderId="0" xfId="3" applyFont="1" applyAlignment="1" applyProtection="1">
      <alignment horizontal="left" vertical="top" wrapText="1"/>
      <protection locked="0"/>
    </xf>
    <xf numFmtId="0" fontId="2" fillId="0" borderId="0" xfId="7" applyNumberFormat="1" applyFont="1" applyFill="1" applyAlignment="1">
      <alignment horizontal="left" vertical="top" wrapText="1"/>
    </xf>
    <xf numFmtId="49" fontId="0" fillId="0" borderId="6" xfId="0" applyNumberFormat="1" applyBorder="1"/>
    <xf numFmtId="0" fontId="7" fillId="3" borderId="9" xfId="0" applyFont="1" applyFill="1" applyBorder="1"/>
    <xf numFmtId="49" fontId="7" fillId="0" borderId="10" xfId="0" applyNumberFormat="1" applyFont="1" applyBorder="1"/>
    <xf numFmtId="0" fontId="8" fillId="0" borderId="5" xfId="0" applyFont="1" applyBorder="1"/>
    <xf numFmtId="14" fontId="2" fillId="0" borderId="0" xfId="0" applyNumberFormat="1" applyFont="1" applyAlignment="1">
      <alignment horizontal="left" vertical="top" wrapText="1"/>
    </xf>
    <xf numFmtId="43" fontId="0" fillId="0" borderId="0" xfId="2" applyFont="1" applyBorder="1"/>
    <xf numFmtId="0" fontId="0" fillId="5" borderId="1" xfId="0" applyFill="1" applyBorder="1" applyAlignment="1">
      <alignment vertical="top" wrapText="1"/>
    </xf>
    <xf numFmtId="43" fontId="0" fillId="5" borderId="1" xfId="2" applyFont="1" applyFill="1" applyBorder="1" applyAlignment="1">
      <alignment horizontal="left" vertical="top" wrapText="1"/>
    </xf>
    <xf numFmtId="49" fontId="0" fillId="5" borderId="1" xfId="0" applyNumberFormat="1" applyFill="1" applyBorder="1" applyAlignment="1">
      <alignment vertical="top" wrapText="1"/>
    </xf>
    <xf numFmtId="49" fontId="0" fillId="6" borderId="1" xfId="0" applyNumberFormat="1" applyFill="1" applyBorder="1" applyAlignment="1">
      <alignment vertical="top" wrapText="1"/>
    </xf>
    <xf numFmtId="14" fontId="0" fillId="6" borderId="1" xfId="0" applyNumberFormat="1" applyFill="1" applyBorder="1" applyAlignment="1">
      <alignment vertical="top" wrapText="1"/>
    </xf>
    <xf numFmtId="43" fontId="0" fillId="6" borderId="1" xfId="2" applyFont="1" applyFill="1" applyBorder="1" applyAlignment="1">
      <alignment vertical="top" wrapText="1"/>
    </xf>
    <xf numFmtId="14" fontId="0" fillId="2" borderId="1" xfId="0" applyNumberFormat="1" applyFill="1" applyBorder="1" applyAlignment="1">
      <alignment horizontal="left" vertical="top" wrapText="1"/>
    </xf>
    <xf numFmtId="49" fontId="0" fillId="0" borderId="10" xfId="0" applyNumberFormat="1" applyBorder="1"/>
    <xf numFmtId="0" fontId="8" fillId="5" borderId="9" xfId="0" applyFont="1" applyFill="1" applyBorder="1"/>
    <xf numFmtId="0" fontId="0" fillId="6" borderId="1" xfId="0" applyFill="1" applyBorder="1" applyAlignment="1">
      <alignment vertical="top" wrapText="1"/>
    </xf>
    <xf numFmtId="0" fontId="7" fillId="0" borderId="0" xfId="8" applyFont="1" applyAlignment="1">
      <alignment horizontal="left"/>
    </xf>
    <xf numFmtId="49" fontId="0" fillId="0" borderId="0" xfId="0" applyNumberFormat="1" applyAlignment="1">
      <alignment horizontal="left" indent="2"/>
    </xf>
    <xf numFmtId="0" fontId="4" fillId="4" borderId="0" xfId="0" applyFont="1" applyFill="1" applyAlignment="1">
      <alignment horizontal="center" vertical="center" wrapText="1"/>
    </xf>
  </cellXfs>
  <cellStyles count="9">
    <cellStyle name="Comma" xfId="2" builtinId="3"/>
    <cellStyle name="Comma 2" xfId="7" xr:uid="{B28FC005-440E-4D97-B2CB-BFF78CF59077}"/>
    <cellStyle name="Heading 1 2" xfId="5" xr:uid="{A18719D6-997C-40CB-93C9-8DD74DF07A0A}"/>
    <cellStyle name="Hyperlink" xfId="8" builtinId="8"/>
    <cellStyle name="Normal" xfId="0" builtinId="0"/>
    <cellStyle name="Normal 2" xfId="3" xr:uid="{C1A5C555-1880-4DD1-BE53-01D660FCAE7E}"/>
    <cellStyle name="Normal 3" xfId="4" xr:uid="{9B5B0B85-9AD7-46BD-825C-3C2E083E74A1}"/>
    <cellStyle name="Normal 6" xfId="1" xr:uid="{E4FD46B5-8C9E-4155-9968-694DEAF72423}"/>
    <cellStyle name="Normal 6 2" xfId="6" xr:uid="{2A47CB73-207B-428F-A852-D1295853FEEE}"/>
  </cellStyles>
  <dxfs count="2">
    <dxf>
      <fill>
        <patternFill>
          <bgColor rgb="FF92D050"/>
        </patternFill>
      </fill>
    </dxf>
    <dxf>
      <numFmt numFmtId="164" formatCode="&quot;-&quot;#,##0.00"/>
    </dxf>
  </dxfs>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aren Soh" id="{852988E1-D290-4C3E-B96F-C460DCE20008}" userId="S::dsohh@nus.edu.sg::3c186f48-6e41-4498-85cf-0ccfe98ac32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C1" dT="2025-11-12T09:26:11.02" personId="{852988E1-D290-4C3E-B96F-C460DCE20008}" id="{80BE1BA5-14DA-4E20-A218-88431BE6D4CA}">
    <text>To add in the NUS Service Hub Case Ticket No.</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54CD-B6A5-46A5-8CA1-D3DA6CC620A5}">
  <dimension ref="A1:AI19"/>
  <sheetViews>
    <sheetView workbookViewId="0">
      <selection activeCell="D46" sqref="D46"/>
    </sheetView>
  </sheetViews>
  <sheetFormatPr defaultRowHeight="15" x14ac:dyDescent="0.25"/>
  <cols>
    <col min="1" max="1" width="4.28515625" bestFit="1" customWidth="1"/>
    <col min="2" max="2" width="39.28515625" customWidth="1"/>
    <col min="3" max="3" width="65" bestFit="1" customWidth="1"/>
  </cols>
  <sheetData>
    <row r="1" spans="1:35" ht="21" x14ac:dyDescent="0.25">
      <c r="A1" s="49" t="s">
        <v>57</v>
      </c>
      <c r="B1" s="49"/>
      <c r="C1" s="49"/>
    </row>
    <row r="2" spans="1:35" x14ac:dyDescent="0.25">
      <c r="A2" s="1"/>
      <c r="B2" s="1"/>
      <c r="C2" s="1"/>
    </row>
    <row r="3" spans="1:35" x14ac:dyDescent="0.25">
      <c r="A3" s="1">
        <v>1</v>
      </c>
      <c r="B3" s="1" t="s">
        <v>70</v>
      </c>
      <c r="C3" s="1"/>
    </row>
    <row r="4" spans="1:35" x14ac:dyDescent="0.25">
      <c r="A4" s="1">
        <v>2</v>
      </c>
      <c r="B4" s="1" t="s">
        <v>71</v>
      </c>
      <c r="C4" s="1"/>
    </row>
    <row r="5" spans="1:35" x14ac:dyDescent="0.25">
      <c r="A5" s="1">
        <v>3</v>
      </c>
      <c r="B5" s="1" t="s">
        <v>72</v>
      </c>
      <c r="C5" s="1"/>
    </row>
    <row r="6" spans="1:35" x14ac:dyDescent="0.25">
      <c r="A6" s="1">
        <v>4</v>
      </c>
      <c r="B6" s="1" t="s">
        <v>125</v>
      </c>
      <c r="C6" s="1"/>
    </row>
    <row r="7" spans="1:35" x14ac:dyDescent="0.25">
      <c r="A7" s="1">
        <v>5</v>
      </c>
      <c r="B7" s="1" t="s">
        <v>124</v>
      </c>
      <c r="C7" s="1"/>
    </row>
    <row r="8" spans="1:35" x14ac:dyDescent="0.25">
      <c r="A8" s="1"/>
      <c r="B8" s="1" t="s">
        <v>73</v>
      </c>
      <c r="C8" s="1"/>
    </row>
    <row r="9" spans="1:35" x14ac:dyDescent="0.25">
      <c r="A9" s="1">
        <v>6</v>
      </c>
      <c r="B9" s="1" t="s">
        <v>74</v>
      </c>
      <c r="C9" s="1"/>
    </row>
    <row r="10" spans="1:35" x14ac:dyDescent="0.25">
      <c r="A10" s="1"/>
      <c r="B10" s="1"/>
      <c r="C10" s="1"/>
    </row>
    <row r="11" spans="1:35" x14ac:dyDescent="0.25">
      <c r="A11" s="1"/>
      <c r="B11" s="1"/>
      <c r="C11" s="1"/>
    </row>
    <row r="13" spans="1:35" s="4" customFormat="1" x14ac:dyDescent="0.25">
      <c r="A13" s="47" t="s">
        <v>123</v>
      </c>
      <c r="F13" s="27"/>
      <c r="G13" s="27"/>
      <c r="P13" s="28"/>
      <c r="Q13" s="28"/>
      <c r="AI13" s="29"/>
    </row>
    <row r="14" spans="1:35" s="4" customFormat="1" x14ac:dyDescent="0.25">
      <c r="A14" s="48" t="s">
        <v>117</v>
      </c>
      <c r="F14" s="27"/>
      <c r="G14" s="27"/>
      <c r="P14" s="28"/>
      <c r="Q14" s="28"/>
      <c r="AI14" s="29"/>
    </row>
    <row r="15" spans="1:35" s="4" customFormat="1" x14ac:dyDescent="0.25">
      <c r="A15" s="48" t="s">
        <v>118</v>
      </c>
      <c r="F15" s="27"/>
      <c r="G15" s="27"/>
      <c r="P15" s="28"/>
      <c r="Q15" s="28"/>
      <c r="AI15" s="29"/>
    </row>
    <row r="16" spans="1:35" s="4" customFormat="1" x14ac:dyDescent="0.25">
      <c r="A16" s="48" t="s">
        <v>119</v>
      </c>
      <c r="F16" s="27"/>
      <c r="G16" s="27"/>
      <c r="P16" s="28"/>
      <c r="Q16" s="28"/>
      <c r="AI16" s="29"/>
    </row>
    <row r="17" spans="1:35" s="4" customFormat="1" x14ac:dyDescent="0.25">
      <c r="A17" s="48" t="s">
        <v>120</v>
      </c>
      <c r="F17" s="27"/>
      <c r="G17" s="27"/>
      <c r="P17" s="28"/>
      <c r="Q17" s="28"/>
      <c r="AI17" s="29"/>
    </row>
    <row r="18" spans="1:35" s="4" customFormat="1" x14ac:dyDescent="0.25">
      <c r="A18" s="48" t="s">
        <v>121</v>
      </c>
      <c r="F18" s="27"/>
      <c r="G18" s="27"/>
      <c r="P18" s="28"/>
      <c r="Q18" s="28"/>
      <c r="AI18" s="29"/>
    </row>
    <row r="19" spans="1:35" s="4" customFormat="1" x14ac:dyDescent="0.25">
      <c r="A19" s="48" t="s">
        <v>122</v>
      </c>
      <c r="F19" s="27"/>
      <c r="G19" s="27"/>
      <c r="P19" s="28"/>
      <c r="Q19" s="28"/>
      <c r="AI19" s="29"/>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24C6-6C0E-4D8C-9CB6-454A95696356}">
  <dimension ref="A1:AL151"/>
  <sheetViews>
    <sheetView tabSelected="1" zoomScale="80" zoomScaleNormal="80" workbookViewId="0">
      <selection activeCell="G45" sqref="G45"/>
    </sheetView>
  </sheetViews>
  <sheetFormatPr defaultColWidth="8.7109375" defaultRowHeight="15" outlineLevelCol="1" x14ac:dyDescent="0.25"/>
  <cols>
    <col min="1" max="1" width="10.42578125" customWidth="1"/>
    <col min="2" max="2" width="12.42578125" style="5" customWidth="1"/>
    <col min="3" max="3" width="8.85546875" style="5" customWidth="1"/>
    <col min="4" max="4" width="7.85546875" style="5" customWidth="1"/>
    <col min="5" max="5" width="8.5703125" style="5" customWidth="1"/>
    <col min="6" max="6" width="17.5703125" style="6" bestFit="1" customWidth="1"/>
    <col min="7" max="7" width="14.42578125" style="7" customWidth="1"/>
    <col min="8" max="8" width="18.5703125" customWidth="1"/>
    <col min="9" max="9" width="23.85546875" customWidth="1"/>
    <col min="10" max="10" width="12.85546875" style="5" hidden="1" customWidth="1" outlineLevel="1"/>
    <col min="11" max="11" width="14.5703125" style="5" customWidth="1" collapsed="1"/>
    <col min="12" max="12" width="8.7109375" style="5" bestFit="1" customWidth="1"/>
    <col min="13" max="13" width="6.42578125" style="5" hidden="1" customWidth="1" outlineLevel="1"/>
    <col min="14" max="14" width="5.28515625" style="5" hidden="1" customWidth="1" outlineLevel="1"/>
    <col min="15" max="15" width="5.5703125" style="5" hidden="1" customWidth="1" outlineLevel="1"/>
    <col min="16" max="16" width="13" style="8" customWidth="1" collapsed="1"/>
    <col min="17" max="17" width="15.85546875" style="9" customWidth="1"/>
    <col min="18" max="18" width="15.42578125" style="5" customWidth="1"/>
    <col min="19" max="19" width="12.85546875" style="5" hidden="1" customWidth="1" outlineLevel="1"/>
    <col min="20" max="20" width="22.42578125" style="5" customWidth="1" collapsed="1"/>
    <col min="21" max="21" width="14.42578125" style="5" customWidth="1"/>
    <col min="22" max="22" width="12.85546875" style="5" customWidth="1"/>
    <col min="23" max="23" width="11.140625" style="5" hidden="1" customWidth="1" outlineLevel="1"/>
    <col min="24" max="24" width="14.140625" style="5" hidden="1" customWidth="1" outlineLevel="1"/>
    <col min="25" max="25" width="49.140625" customWidth="1" collapsed="1"/>
    <col min="26" max="26" width="21.42578125" style="5" customWidth="1"/>
    <col min="27" max="27" width="11.85546875" style="5" customWidth="1"/>
    <col min="28" max="28" width="14.85546875" style="5" customWidth="1"/>
    <col min="29" max="29" width="14.42578125" style="5" customWidth="1"/>
    <col min="30" max="30" width="29.42578125" style="5" customWidth="1"/>
    <col min="31" max="31" width="42.85546875" style="5" bestFit="1" customWidth="1"/>
    <col min="32" max="32" width="10.5703125" style="5" customWidth="1"/>
    <col min="33" max="33" width="10.28515625" style="5" customWidth="1"/>
    <col min="34" max="34" width="10.5703125" style="5" customWidth="1"/>
    <col min="35" max="35" width="25" style="5" customWidth="1"/>
    <col min="36" max="36" width="18.42578125" style="5" customWidth="1"/>
    <col min="37" max="37" width="13.7109375" style="5" customWidth="1"/>
    <col min="38" max="38" width="12.140625" style="5" customWidth="1"/>
    <col min="39" max="16384" width="8.7109375" style="5"/>
  </cols>
  <sheetData>
    <row r="1" spans="1:38" s="13" customFormat="1" ht="75" x14ac:dyDescent="0.25">
      <c r="A1" s="10" t="s">
        <v>0</v>
      </c>
      <c r="B1" s="11" t="s">
        <v>1</v>
      </c>
      <c r="C1" s="11" t="s">
        <v>2</v>
      </c>
      <c r="D1" s="11" t="s">
        <v>3</v>
      </c>
      <c r="E1" s="11" t="s">
        <v>4</v>
      </c>
      <c r="F1" s="43" t="s">
        <v>5</v>
      </c>
      <c r="G1" s="41" t="s">
        <v>6</v>
      </c>
      <c r="H1" s="37" t="s">
        <v>7</v>
      </c>
      <c r="I1" s="37" t="s">
        <v>8</v>
      </c>
      <c r="J1" s="12" t="s">
        <v>9</v>
      </c>
      <c r="K1" s="11" t="s">
        <v>10</v>
      </c>
      <c r="L1" s="11" t="s">
        <v>11</v>
      </c>
      <c r="M1" s="12" t="s">
        <v>12</v>
      </c>
      <c r="N1" s="12" t="s">
        <v>13</v>
      </c>
      <c r="O1" s="12" t="s">
        <v>14</v>
      </c>
      <c r="P1" s="38" t="s">
        <v>15</v>
      </c>
      <c r="Q1" s="42" t="s">
        <v>16</v>
      </c>
      <c r="R1" s="12" t="s">
        <v>17</v>
      </c>
      <c r="S1" s="12" t="s">
        <v>18</v>
      </c>
      <c r="T1" s="11" t="s">
        <v>19</v>
      </c>
      <c r="U1" s="11" t="s">
        <v>20</v>
      </c>
      <c r="V1" s="11" t="s">
        <v>21</v>
      </c>
      <c r="W1" s="12" t="s">
        <v>22</v>
      </c>
      <c r="X1" s="12" t="s">
        <v>23</v>
      </c>
      <c r="Y1" s="46" t="s">
        <v>24</v>
      </c>
      <c r="Z1" s="40" t="s">
        <v>25</v>
      </c>
      <c r="AA1" s="40" t="s">
        <v>26</v>
      </c>
      <c r="AB1" s="11" t="s">
        <v>27</v>
      </c>
      <c r="AC1" s="12" t="s">
        <v>28</v>
      </c>
      <c r="AD1" s="39" t="s">
        <v>29</v>
      </c>
      <c r="AE1" s="11" t="s">
        <v>30</v>
      </c>
      <c r="AF1" s="11" t="s">
        <v>31</v>
      </c>
      <c r="AG1" s="11" t="s">
        <v>32</v>
      </c>
      <c r="AH1" s="11" t="s">
        <v>33</v>
      </c>
      <c r="AI1" s="39" t="s">
        <v>34</v>
      </c>
      <c r="AJ1" s="11" t="s">
        <v>35</v>
      </c>
      <c r="AK1" s="39" t="s">
        <v>36</v>
      </c>
      <c r="AL1" s="11" t="s">
        <v>37</v>
      </c>
    </row>
    <row r="2" spans="1:38" x14ac:dyDescent="0.25">
      <c r="A2" s="14" t="s">
        <v>41</v>
      </c>
      <c r="B2" s="21" t="s">
        <v>38</v>
      </c>
      <c r="C2" s="16" t="str">
        <f>IF(A2&lt;&gt;"", "N001", "")</f>
        <v>N001</v>
      </c>
      <c r="D2" s="16" t="str">
        <f>IF(A2&lt;&gt;"", "RN", "")</f>
        <v>RN</v>
      </c>
      <c r="E2" s="16" t="str">
        <f>IF(A2&lt;&gt;"", "SGD", "")</f>
        <v>SGD</v>
      </c>
      <c r="F2" s="17">
        <f ca="1">TODAY()</f>
        <v>46010</v>
      </c>
      <c r="G2" s="18"/>
      <c r="H2" s="16"/>
      <c r="I2" s="16"/>
      <c r="J2" s="15"/>
      <c r="K2" s="16" t="str">
        <f>IF(B2="1","K","S")</f>
        <v>K</v>
      </c>
      <c r="L2" s="16" t="str">
        <f>IF(K2="K","P1","7200415")</f>
        <v>P1</v>
      </c>
      <c r="M2" s="15"/>
      <c r="N2" s="15"/>
      <c r="O2" s="15"/>
      <c r="P2" s="19"/>
      <c r="Q2" s="20" t="str">
        <f>IF(ISBLANK(P2),"",P2)</f>
        <v/>
      </c>
      <c r="R2" s="15"/>
      <c r="S2" s="15"/>
      <c r="T2" s="16" t="str">
        <f>IF(K2="S", "IE", "")</f>
        <v/>
      </c>
      <c r="U2" s="16" t="str">
        <f>IF(K2="K", "PT00", "")</f>
        <v>PT00</v>
      </c>
      <c r="V2" s="16" t="str">
        <f>IF(K2="K", "F", "")</f>
        <v>F</v>
      </c>
      <c r="W2" s="15"/>
      <c r="X2" s="15"/>
      <c r="Y2" s="16" t="str">
        <f>CONCATENATE(RIGHT(AK2,8),"_",AD2)</f>
        <v>12345678_XYZ</v>
      </c>
      <c r="Z2" s="15"/>
      <c r="AA2" s="21" t="s">
        <v>93</v>
      </c>
      <c r="AB2" s="16" t="str">
        <f>IF(A2&lt;&gt;"","SMTBAPI", "")</f>
        <v>SMTBAPI</v>
      </c>
      <c r="AC2" s="15" t="s">
        <v>53</v>
      </c>
      <c r="AD2" s="15" t="s">
        <v>56</v>
      </c>
      <c r="AE2" s="15" t="s">
        <v>94</v>
      </c>
      <c r="AF2" s="16" t="str">
        <f>IF(K2="K", "*", "")</f>
        <v>*</v>
      </c>
      <c r="AG2" s="15" t="s">
        <v>95</v>
      </c>
      <c r="AH2" s="16" t="str">
        <f>IF(K2="K", "SG", "")</f>
        <v>SG</v>
      </c>
      <c r="AI2" t="s">
        <v>54</v>
      </c>
      <c r="AJ2" s="16" t="str">
        <f>IF(K2="K", "PAYNOW_MOBILE", "")</f>
        <v>PAYNOW_MOBILE</v>
      </c>
      <c r="AK2" s="5" t="s">
        <v>55</v>
      </c>
      <c r="AL2" s="16" t="str">
        <f>IF(K2="K", "SG", "")</f>
        <v>SG</v>
      </c>
    </row>
    <row r="3" spans="1:38" x14ac:dyDescent="0.25">
      <c r="A3" s="14" t="s">
        <v>41</v>
      </c>
      <c r="B3" s="21" t="s">
        <v>39</v>
      </c>
      <c r="C3" s="16" t="str">
        <f t="shared" ref="C3:C21" si="0">IF(A3&lt;&gt;"", "N001", "")</f>
        <v>N001</v>
      </c>
      <c r="D3" s="16" t="str">
        <f t="shared" ref="D3:D21" si="1">IF(A3&lt;&gt;"", "RN", "")</f>
        <v>RN</v>
      </c>
      <c r="E3" s="16" t="str">
        <f t="shared" ref="E3:E21" si="2">IF(A3&lt;&gt;"", "SGD", "")</f>
        <v>SGD</v>
      </c>
      <c r="F3" s="17">
        <f t="shared" ref="F3:F59" ca="1" si="3">TODAY()</f>
        <v>46010</v>
      </c>
      <c r="G3" s="18"/>
      <c r="H3" s="16"/>
      <c r="I3" s="16"/>
      <c r="J3" s="15"/>
      <c r="K3" s="16" t="str">
        <f t="shared" ref="K3:K21" si="4">IF(B3="1","K","S")</f>
        <v>S</v>
      </c>
      <c r="L3" s="16" t="str">
        <f>IF(K3="K","P1","7200415")</f>
        <v>7200415</v>
      </c>
      <c r="M3" s="15"/>
      <c r="N3" s="15"/>
      <c r="O3" s="15"/>
      <c r="P3" s="19"/>
      <c r="Q3" s="20" t="str">
        <f t="shared" ref="Q3:Q66" si="5">IF(ISBLANK(P3),"",P3)</f>
        <v/>
      </c>
      <c r="R3" s="15"/>
      <c r="S3" s="15"/>
      <c r="T3" s="16" t="str">
        <f t="shared" ref="T3:T21" si="6">IF(K3="S", "IE", "")</f>
        <v>IE</v>
      </c>
      <c r="U3" s="16" t="str">
        <f t="shared" ref="U3:U21" si="7">IF(K3="K", "PT00", "")</f>
        <v/>
      </c>
      <c r="V3" s="16" t="str">
        <f t="shared" ref="V3:V21" si="8">IF(K3="K", "F", "")</f>
        <v/>
      </c>
      <c r="W3" s="15"/>
      <c r="X3" s="15"/>
      <c r="Y3" s="16"/>
      <c r="Z3" s="15"/>
      <c r="AA3" s="21" t="s">
        <v>93</v>
      </c>
      <c r="AB3" s="16" t="str">
        <f t="shared" ref="AB3:AB21" si="9">IF(A3&lt;&gt;"","SMTBAPI", "")</f>
        <v>SMTBAPI</v>
      </c>
      <c r="AC3" s="15" t="s">
        <v>53</v>
      </c>
      <c r="AD3" s="15"/>
      <c r="AE3" s="15"/>
      <c r="AF3" s="16" t="str">
        <f t="shared" ref="AF3:AF21" si="10">IF(K3="K", "*", "")</f>
        <v/>
      </c>
      <c r="AG3" s="15"/>
      <c r="AH3" s="16" t="str">
        <f t="shared" ref="AH3:AH21" si="11">IF(K3="K", "SG", "")</f>
        <v/>
      </c>
      <c r="AI3" s="22"/>
      <c r="AJ3" s="16" t="str">
        <f t="shared" ref="AJ3:AJ21" si="12">IF(K3="K", "PAYNOW_MOBILE", "")</f>
        <v/>
      </c>
      <c r="AK3" s="23"/>
      <c r="AL3" s="16" t="str">
        <f t="shared" ref="AL3:AL21" si="13">IF(K3="K", "SG", "")</f>
        <v/>
      </c>
    </row>
    <row r="4" spans="1:38" x14ac:dyDescent="0.25">
      <c r="A4" s="14" t="str">
        <f>TEXT(INT((ROW(A3)-1)/2)+1,"000")</f>
        <v>002</v>
      </c>
      <c r="B4" s="15" t="s">
        <v>38</v>
      </c>
      <c r="C4" s="16" t="str">
        <f t="shared" si="0"/>
        <v>N001</v>
      </c>
      <c r="D4" s="16" t="str">
        <f t="shared" si="1"/>
        <v>RN</v>
      </c>
      <c r="E4" s="16" t="str">
        <f t="shared" si="2"/>
        <v>SGD</v>
      </c>
      <c r="F4" s="17">
        <f t="shared" ca="1" si="3"/>
        <v>46010</v>
      </c>
      <c r="G4" s="18"/>
      <c r="H4" s="16"/>
      <c r="I4" s="16"/>
      <c r="J4" s="15"/>
      <c r="K4" s="16" t="str">
        <f t="shared" si="4"/>
        <v>K</v>
      </c>
      <c r="L4" s="16" t="str">
        <f t="shared" ref="L4:L21" si="14">IF(K4="K","P1","7200415")</f>
        <v>P1</v>
      </c>
      <c r="M4" s="15"/>
      <c r="N4" s="15"/>
      <c r="O4" s="15"/>
      <c r="P4" s="19"/>
      <c r="Q4" s="20" t="str">
        <f t="shared" si="5"/>
        <v/>
      </c>
      <c r="R4" s="15"/>
      <c r="S4" s="15"/>
      <c r="T4" s="16" t="str">
        <f t="shared" si="6"/>
        <v/>
      </c>
      <c r="U4" s="16" t="str">
        <f t="shared" si="7"/>
        <v>PT00</v>
      </c>
      <c r="V4" s="16" t="str">
        <f t="shared" si="8"/>
        <v>F</v>
      </c>
      <c r="W4" s="15"/>
      <c r="X4" s="15"/>
      <c r="Y4" s="16" t="str">
        <f>CONCATENATE(RIGHT(AK4,8),"_",AD4)</f>
        <v>12345678_XYZ</v>
      </c>
      <c r="Z4" s="15"/>
      <c r="AA4" s="21" t="s">
        <v>93</v>
      </c>
      <c r="AB4" s="16" t="str">
        <f t="shared" si="9"/>
        <v>SMTBAPI</v>
      </c>
      <c r="AC4" s="15" t="s">
        <v>53</v>
      </c>
      <c r="AD4" s="15" t="s">
        <v>56</v>
      </c>
      <c r="AE4" s="15" t="s">
        <v>94</v>
      </c>
      <c r="AF4" s="16" t="str">
        <f t="shared" si="10"/>
        <v>*</v>
      </c>
      <c r="AG4" s="15" t="s">
        <v>95</v>
      </c>
      <c r="AH4" s="16" t="str">
        <f t="shared" si="11"/>
        <v>SG</v>
      </c>
      <c r="AI4" t="s">
        <v>54</v>
      </c>
      <c r="AJ4" s="16" t="str">
        <f t="shared" si="12"/>
        <v>PAYNOW_MOBILE</v>
      </c>
      <c r="AK4" s="5" t="s">
        <v>55</v>
      </c>
      <c r="AL4" s="16" t="str">
        <f t="shared" si="13"/>
        <v>SG</v>
      </c>
    </row>
    <row r="5" spans="1:38" x14ac:dyDescent="0.25">
      <c r="A5" s="14" t="str">
        <f>TEXT(INT((ROW(A3)-1)/2)+1,"000")</f>
        <v>002</v>
      </c>
      <c r="B5" s="15" t="s">
        <v>39</v>
      </c>
      <c r="C5" s="16" t="str">
        <f t="shared" si="0"/>
        <v>N001</v>
      </c>
      <c r="D5" s="16" t="str">
        <f t="shared" si="1"/>
        <v>RN</v>
      </c>
      <c r="E5" s="16" t="str">
        <f t="shared" si="2"/>
        <v>SGD</v>
      </c>
      <c r="F5" s="17">
        <f t="shared" ca="1" si="3"/>
        <v>46010</v>
      </c>
      <c r="G5" s="18"/>
      <c r="H5" s="16"/>
      <c r="I5" s="16"/>
      <c r="J5" s="15"/>
      <c r="K5" s="16" t="str">
        <f t="shared" si="4"/>
        <v>S</v>
      </c>
      <c r="L5" s="16" t="str">
        <f t="shared" si="14"/>
        <v>7200415</v>
      </c>
      <c r="M5" s="15"/>
      <c r="N5" s="15"/>
      <c r="O5" s="15"/>
      <c r="P5" s="19"/>
      <c r="Q5" s="20" t="str">
        <f t="shared" si="5"/>
        <v/>
      </c>
      <c r="R5" s="15"/>
      <c r="S5" s="15"/>
      <c r="T5" s="16" t="str">
        <f t="shared" si="6"/>
        <v>IE</v>
      </c>
      <c r="U5" s="16" t="str">
        <f t="shared" si="7"/>
        <v/>
      </c>
      <c r="V5" s="16" t="str">
        <f t="shared" si="8"/>
        <v/>
      </c>
      <c r="W5" s="15"/>
      <c r="X5" s="15"/>
      <c r="Y5" s="16"/>
      <c r="Z5" s="15"/>
      <c r="AA5" s="21" t="s">
        <v>93</v>
      </c>
      <c r="AB5" s="16" t="str">
        <f t="shared" si="9"/>
        <v>SMTBAPI</v>
      </c>
      <c r="AC5" s="15" t="s">
        <v>53</v>
      </c>
      <c r="AD5" s="15"/>
      <c r="AE5" s="15"/>
      <c r="AF5" s="16" t="str">
        <f t="shared" si="10"/>
        <v/>
      </c>
      <c r="AG5" s="15"/>
      <c r="AH5" s="16" t="str">
        <f t="shared" si="11"/>
        <v/>
      </c>
      <c r="AI5" s="22"/>
      <c r="AJ5" s="16" t="str">
        <f t="shared" si="12"/>
        <v/>
      </c>
      <c r="AK5" s="23"/>
      <c r="AL5" s="16" t="str">
        <f t="shared" si="13"/>
        <v/>
      </c>
    </row>
    <row r="6" spans="1:38" x14ac:dyDescent="0.25">
      <c r="A6" s="14" t="str">
        <f t="shared" ref="A6" si="15">TEXT(INT((ROW(A5)-1)/2)+1,"000")</f>
        <v>003</v>
      </c>
      <c r="B6" s="15" t="s">
        <v>38</v>
      </c>
      <c r="C6" s="16" t="str">
        <f t="shared" si="0"/>
        <v>N001</v>
      </c>
      <c r="D6" s="16" t="str">
        <f t="shared" si="1"/>
        <v>RN</v>
      </c>
      <c r="E6" s="16" t="str">
        <f t="shared" si="2"/>
        <v>SGD</v>
      </c>
      <c r="F6" s="17">
        <f t="shared" ca="1" si="3"/>
        <v>46010</v>
      </c>
      <c r="G6" s="18"/>
      <c r="H6" s="16"/>
      <c r="I6" s="16"/>
      <c r="J6" s="15"/>
      <c r="K6" s="16" t="str">
        <f t="shared" si="4"/>
        <v>K</v>
      </c>
      <c r="L6" s="16" t="str">
        <f t="shared" si="14"/>
        <v>P1</v>
      </c>
      <c r="M6" s="15"/>
      <c r="N6" s="15"/>
      <c r="O6" s="15"/>
      <c r="P6" s="19"/>
      <c r="Q6" s="20" t="str">
        <f t="shared" si="5"/>
        <v/>
      </c>
      <c r="R6" s="15"/>
      <c r="S6" s="15"/>
      <c r="T6" s="16" t="str">
        <f t="shared" si="6"/>
        <v/>
      </c>
      <c r="U6" s="16" t="str">
        <f t="shared" si="7"/>
        <v>PT00</v>
      </c>
      <c r="V6" s="16" t="str">
        <f t="shared" si="8"/>
        <v>F</v>
      </c>
      <c r="W6" s="15"/>
      <c r="X6" s="15"/>
      <c r="Y6" s="16" t="str">
        <f>CONCATENATE(RIGHT(AK6,8),"_",AD6)</f>
        <v>12345678_XYZ</v>
      </c>
      <c r="Z6" s="15"/>
      <c r="AA6" s="21" t="s">
        <v>93</v>
      </c>
      <c r="AB6" s="16" t="str">
        <f t="shared" si="9"/>
        <v>SMTBAPI</v>
      </c>
      <c r="AC6" s="15" t="s">
        <v>53</v>
      </c>
      <c r="AD6" s="15" t="s">
        <v>56</v>
      </c>
      <c r="AE6" s="15" t="s">
        <v>94</v>
      </c>
      <c r="AF6" s="16" t="str">
        <f t="shared" si="10"/>
        <v>*</v>
      </c>
      <c r="AG6" s="15" t="s">
        <v>95</v>
      </c>
      <c r="AH6" s="16" t="str">
        <f t="shared" si="11"/>
        <v>SG</v>
      </c>
      <c r="AI6" t="s">
        <v>54</v>
      </c>
      <c r="AJ6" s="16" t="str">
        <f t="shared" si="12"/>
        <v>PAYNOW_MOBILE</v>
      </c>
      <c r="AK6" s="5" t="s">
        <v>55</v>
      </c>
      <c r="AL6" s="16" t="str">
        <f t="shared" si="13"/>
        <v>SG</v>
      </c>
    </row>
    <row r="7" spans="1:38" x14ac:dyDescent="0.25">
      <c r="A7" s="14" t="str">
        <f t="shared" ref="A7" si="16">TEXT(INT((ROW(A5)-1)/2)+1,"000")</f>
        <v>003</v>
      </c>
      <c r="B7" s="15" t="s">
        <v>39</v>
      </c>
      <c r="C7" s="16" t="str">
        <f t="shared" si="0"/>
        <v>N001</v>
      </c>
      <c r="D7" s="16" t="str">
        <f t="shared" si="1"/>
        <v>RN</v>
      </c>
      <c r="E7" s="16" t="str">
        <f t="shared" si="2"/>
        <v>SGD</v>
      </c>
      <c r="F7" s="17">
        <f t="shared" ca="1" si="3"/>
        <v>46010</v>
      </c>
      <c r="G7" s="18"/>
      <c r="H7" s="16"/>
      <c r="I7" s="16"/>
      <c r="J7" s="15"/>
      <c r="K7" s="16" t="str">
        <f t="shared" si="4"/>
        <v>S</v>
      </c>
      <c r="L7" s="16" t="str">
        <f t="shared" si="14"/>
        <v>7200415</v>
      </c>
      <c r="M7" s="15"/>
      <c r="N7" s="15"/>
      <c r="O7" s="15"/>
      <c r="P7" s="19"/>
      <c r="Q7" s="20" t="str">
        <f t="shared" si="5"/>
        <v/>
      </c>
      <c r="R7" s="15"/>
      <c r="S7" s="15"/>
      <c r="T7" s="16" t="str">
        <f t="shared" si="6"/>
        <v>IE</v>
      </c>
      <c r="U7" s="16" t="str">
        <f t="shared" si="7"/>
        <v/>
      </c>
      <c r="V7" s="16" t="str">
        <f t="shared" si="8"/>
        <v/>
      </c>
      <c r="W7" s="15"/>
      <c r="X7" s="15"/>
      <c r="Y7" s="16"/>
      <c r="Z7" s="15"/>
      <c r="AA7" s="21" t="s">
        <v>93</v>
      </c>
      <c r="AB7" s="16" t="str">
        <f t="shared" si="9"/>
        <v>SMTBAPI</v>
      </c>
      <c r="AC7" s="15" t="s">
        <v>53</v>
      </c>
      <c r="AD7" s="15"/>
      <c r="AE7" s="15"/>
      <c r="AF7" s="16" t="str">
        <f t="shared" si="10"/>
        <v/>
      </c>
      <c r="AG7" s="15"/>
      <c r="AH7" s="16" t="str">
        <f t="shared" si="11"/>
        <v/>
      </c>
      <c r="AI7" s="22"/>
      <c r="AJ7" s="16" t="str">
        <f t="shared" si="12"/>
        <v/>
      </c>
      <c r="AK7" s="23"/>
      <c r="AL7" s="16" t="str">
        <f t="shared" si="13"/>
        <v/>
      </c>
    </row>
    <row r="8" spans="1:38" x14ac:dyDescent="0.25">
      <c r="A8" s="14" t="str">
        <f t="shared" ref="A8" si="17">TEXT(INT((ROW(A7)-1)/2)+1,"000")</f>
        <v>004</v>
      </c>
      <c r="B8" s="15" t="s">
        <v>38</v>
      </c>
      <c r="C8" s="16" t="str">
        <f t="shared" si="0"/>
        <v>N001</v>
      </c>
      <c r="D8" s="16" t="str">
        <f t="shared" si="1"/>
        <v>RN</v>
      </c>
      <c r="E8" s="16" t="str">
        <f t="shared" si="2"/>
        <v>SGD</v>
      </c>
      <c r="F8" s="17">
        <f t="shared" ca="1" si="3"/>
        <v>46010</v>
      </c>
      <c r="G8" s="18"/>
      <c r="H8" s="16"/>
      <c r="I8" s="16"/>
      <c r="J8" s="15"/>
      <c r="K8" s="16" t="str">
        <f t="shared" si="4"/>
        <v>K</v>
      </c>
      <c r="L8" s="16" t="str">
        <f t="shared" si="14"/>
        <v>P1</v>
      </c>
      <c r="M8" s="15"/>
      <c r="N8" s="15"/>
      <c r="O8" s="15"/>
      <c r="P8" s="19"/>
      <c r="Q8" s="20" t="str">
        <f t="shared" si="5"/>
        <v/>
      </c>
      <c r="R8" s="15"/>
      <c r="S8" s="15"/>
      <c r="T8" s="16" t="str">
        <f t="shared" si="6"/>
        <v/>
      </c>
      <c r="U8" s="16" t="str">
        <f t="shared" si="7"/>
        <v>PT00</v>
      </c>
      <c r="V8" s="16" t="str">
        <f t="shared" si="8"/>
        <v>F</v>
      </c>
      <c r="W8" s="15"/>
      <c r="X8" s="15"/>
      <c r="Y8" s="16" t="str">
        <f>CONCATENATE(RIGHT(AK8,8),"_",AD8)</f>
        <v>12345678_XYZ</v>
      </c>
      <c r="Z8" s="15"/>
      <c r="AA8" s="21" t="s">
        <v>93</v>
      </c>
      <c r="AB8" s="16" t="str">
        <f t="shared" si="9"/>
        <v>SMTBAPI</v>
      </c>
      <c r="AC8" s="15" t="s">
        <v>53</v>
      </c>
      <c r="AD8" s="15" t="s">
        <v>56</v>
      </c>
      <c r="AE8" s="15" t="s">
        <v>94</v>
      </c>
      <c r="AF8" s="16" t="str">
        <f t="shared" si="10"/>
        <v>*</v>
      </c>
      <c r="AG8" s="15" t="s">
        <v>95</v>
      </c>
      <c r="AH8" s="16" t="str">
        <f t="shared" si="11"/>
        <v>SG</v>
      </c>
      <c r="AI8" t="s">
        <v>54</v>
      </c>
      <c r="AJ8" s="16" t="str">
        <f t="shared" si="12"/>
        <v>PAYNOW_MOBILE</v>
      </c>
      <c r="AK8" s="5" t="s">
        <v>55</v>
      </c>
      <c r="AL8" s="16" t="str">
        <f t="shared" si="13"/>
        <v>SG</v>
      </c>
    </row>
    <row r="9" spans="1:38" x14ac:dyDescent="0.25">
      <c r="A9" s="14" t="str">
        <f t="shared" ref="A9" si="18">TEXT(INT((ROW(A7)-1)/2)+1,"000")</f>
        <v>004</v>
      </c>
      <c r="B9" s="15" t="s">
        <v>39</v>
      </c>
      <c r="C9" s="16" t="str">
        <f t="shared" si="0"/>
        <v>N001</v>
      </c>
      <c r="D9" s="16" t="str">
        <f t="shared" si="1"/>
        <v>RN</v>
      </c>
      <c r="E9" s="16" t="str">
        <f t="shared" si="2"/>
        <v>SGD</v>
      </c>
      <c r="F9" s="17">
        <f t="shared" ca="1" si="3"/>
        <v>46010</v>
      </c>
      <c r="G9" s="18"/>
      <c r="H9" s="16"/>
      <c r="I9" s="16"/>
      <c r="J9" s="15"/>
      <c r="K9" s="16" t="str">
        <f t="shared" si="4"/>
        <v>S</v>
      </c>
      <c r="L9" s="16" t="str">
        <f t="shared" si="14"/>
        <v>7200415</v>
      </c>
      <c r="M9" s="15"/>
      <c r="N9" s="15"/>
      <c r="O9" s="15"/>
      <c r="P9" s="19"/>
      <c r="Q9" s="20" t="str">
        <f t="shared" si="5"/>
        <v/>
      </c>
      <c r="R9" s="15"/>
      <c r="S9" s="15"/>
      <c r="T9" s="16" t="str">
        <f t="shared" si="6"/>
        <v>IE</v>
      </c>
      <c r="U9" s="16" t="str">
        <f t="shared" si="7"/>
        <v/>
      </c>
      <c r="V9" s="16" t="str">
        <f t="shared" si="8"/>
        <v/>
      </c>
      <c r="W9" s="15"/>
      <c r="X9" s="15"/>
      <c r="Y9" s="16"/>
      <c r="Z9" s="15"/>
      <c r="AA9" s="21" t="s">
        <v>93</v>
      </c>
      <c r="AB9" s="16" t="str">
        <f t="shared" si="9"/>
        <v>SMTBAPI</v>
      </c>
      <c r="AC9" s="15" t="s">
        <v>53</v>
      </c>
      <c r="AD9" s="15"/>
      <c r="AE9" s="15"/>
      <c r="AF9" s="16" t="str">
        <f t="shared" si="10"/>
        <v/>
      </c>
      <c r="AG9" s="15"/>
      <c r="AH9" s="16" t="str">
        <f t="shared" si="11"/>
        <v/>
      </c>
      <c r="AI9" s="22"/>
      <c r="AJ9" s="16" t="str">
        <f t="shared" si="12"/>
        <v/>
      </c>
      <c r="AK9" s="23"/>
      <c r="AL9" s="16" t="str">
        <f t="shared" si="13"/>
        <v/>
      </c>
    </row>
    <row r="10" spans="1:38" x14ac:dyDescent="0.25">
      <c r="A10" s="14" t="str">
        <f t="shared" ref="A10" si="19">TEXT(INT((ROW(A9)-1)/2)+1,"000")</f>
        <v>005</v>
      </c>
      <c r="B10" s="15" t="s">
        <v>38</v>
      </c>
      <c r="C10" s="16" t="str">
        <f t="shared" si="0"/>
        <v>N001</v>
      </c>
      <c r="D10" s="16" t="str">
        <f t="shared" si="1"/>
        <v>RN</v>
      </c>
      <c r="E10" s="16" t="str">
        <f t="shared" si="2"/>
        <v>SGD</v>
      </c>
      <c r="F10" s="17">
        <f t="shared" ca="1" si="3"/>
        <v>46010</v>
      </c>
      <c r="G10" s="18"/>
      <c r="H10" s="16"/>
      <c r="I10" s="16"/>
      <c r="J10" s="15"/>
      <c r="K10" s="16" t="str">
        <f t="shared" si="4"/>
        <v>K</v>
      </c>
      <c r="L10" s="16" t="str">
        <f t="shared" si="14"/>
        <v>P1</v>
      </c>
      <c r="M10" s="15"/>
      <c r="N10" s="15"/>
      <c r="O10" s="15"/>
      <c r="P10" s="19"/>
      <c r="Q10" s="20" t="str">
        <f t="shared" si="5"/>
        <v/>
      </c>
      <c r="R10" s="15"/>
      <c r="S10" s="15"/>
      <c r="T10" s="16" t="str">
        <f t="shared" si="6"/>
        <v/>
      </c>
      <c r="U10" s="16" t="str">
        <f t="shared" si="7"/>
        <v>PT00</v>
      </c>
      <c r="V10" s="16" t="str">
        <f t="shared" si="8"/>
        <v>F</v>
      </c>
      <c r="W10" s="15"/>
      <c r="X10" s="15"/>
      <c r="Y10" s="16" t="str">
        <f>CONCATENATE(RIGHT(AK10,8),"_",AD10)</f>
        <v>12345678_XYZ</v>
      </c>
      <c r="Z10" s="15"/>
      <c r="AA10" s="21" t="s">
        <v>93</v>
      </c>
      <c r="AB10" s="16" t="str">
        <f t="shared" si="9"/>
        <v>SMTBAPI</v>
      </c>
      <c r="AC10" s="15" t="s">
        <v>53</v>
      </c>
      <c r="AD10" s="15" t="s">
        <v>56</v>
      </c>
      <c r="AE10" s="15" t="s">
        <v>94</v>
      </c>
      <c r="AF10" s="16" t="str">
        <f t="shared" si="10"/>
        <v>*</v>
      </c>
      <c r="AG10" s="15" t="s">
        <v>95</v>
      </c>
      <c r="AH10" s="16" t="str">
        <f t="shared" si="11"/>
        <v>SG</v>
      </c>
      <c r="AI10" t="s">
        <v>54</v>
      </c>
      <c r="AJ10" s="16" t="str">
        <f t="shared" si="12"/>
        <v>PAYNOW_MOBILE</v>
      </c>
      <c r="AK10" s="5" t="s">
        <v>55</v>
      </c>
      <c r="AL10" s="16" t="str">
        <f t="shared" si="13"/>
        <v>SG</v>
      </c>
    </row>
    <row r="11" spans="1:38" x14ac:dyDescent="0.25">
      <c r="A11" s="14" t="str">
        <f t="shared" ref="A11" si="20">TEXT(INT((ROW(A9)-1)/2)+1,"000")</f>
        <v>005</v>
      </c>
      <c r="B11" s="15" t="s">
        <v>39</v>
      </c>
      <c r="C11" s="16" t="str">
        <f t="shared" si="0"/>
        <v>N001</v>
      </c>
      <c r="D11" s="16" t="str">
        <f t="shared" si="1"/>
        <v>RN</v>
      </c>
      <c r="E11" s="16" t="str">
        <f t="shared" si="2"/>
        <v>SGD</v>
      </c>
      <c r="F11" s="17">
        <f t="shared" ca="1" si="3"/>
        <v>46010</v>
      </c>
      <c r="G11" s="18"/>
      <c r="H11" s="16"/>
      <c r="I11" s="16"/>
      <c r="J11" s="15"/>
      <c r="K11" s="16" t="str">
        <f t="shared" si="4"/>
        <v>S</v>
      </c>
      <c r="L11" s="16" t="str">
        <f t="shared" si="14"/>
        <v>7200415</v>
      </c>
      <c r="M11" s="15"/>
      <c r="N11" s="15"/>
      <c r="O11" s="15"/>
      <c r="P11" s="19"/>
      <c r="Q11" s="20" t="str">
        <f t="shared" si="5"/>
        <v/>
      </c>
      <c r="R11" s="15"/>
      <c r="S11" s="15"/>
      <c r="T11" s="16" t="str">
        <f t="shared" si="6"/>
        <v>IE</v>
      </c>
      <c r="U11" s="16" t="str">
        <f t="shared" si="7"/>
        <v/>
      </c>
      <c r="V11" s="16" t="str">
        <f t="shared" si="8"/>
        <v/>
      </c>
      <c r="W11" s="15"/>
      <c r="X11" s="15"/>
      <c r="Y11" s="16"/>
      <c r="Z11" s="15"/>
      <c r="AA11" s="21" t="s">
        <v>93</v>
      </c>
      <c r="AB11" s="16" t="str">
        <f t="shared" si="9"/>
        <v>SMTBAPI</v>
      </c>
      <c r="AC11" s="15" t="s">
        <v>53</v>
      </c>
      <c r="AD11" s="15"/>
      <c r="AE11" s="15"/>
      <c r="AF11" s="16" t="str">
        <f t="shared" si="10"/>
        <v/>
      </c>
      <c r="AG11" s="15"/>
      <c r="AH11" s="16" t="str">
        <f t="shared" si="11"/>
        <v/>
      </c>
      <c r="AI11" s="22"/>
      <c r="AJ11" s="16" t="str">
        <f t="shared" si="12"/>
        <v/>
      </c>
      <c r="AK11" s="23"/>
      <c r="AL11" s="16" t="str">
        <f t="shared" si="13"/>
        <v/>
      </c>
    </row>
    <row r="12" spans="1:38" x14ac:dyDescent="0.25">
      <c r="A12" s="14" t="str">
        <f t="shared" ref="A12" si="21">TEXT(INT((ROW(A11)-1)/2)+1,"000")</f>
        <v>006</v>
      </c>
      <c r="B12" s="15" t="s">
        <v>38</v>
      </c>
      <c r="C12" s="16" t="str">
        <f t="shared" si="0"/>
        <v>N001</v>
      </c>
      <c r="D12" s="16" t="str">
        <f t="shared" si="1"/>
        <v>RN</v>
      </c>
      <c r="E12" s="16" t="str">
        <f t="shared" si="2"/>
        <v>SGD</v>
      </c>
      <c r="F12" s="17">
        <f t="shared" ca="1" si="3"/>
        <v>46010</v>
      </c>
      <c r="G12" s="18"/>
      <c r="H12" s="16"/>
      <c r="I12" s="16"/>
      <c r="J12" s="15"/>
      <c r="K12" s="16" t="str">
        <f t="shared" si="4"/>
        <v>K</v>
      </c>
      <c r="L12" s="16" t="str">
        <f t="shared" si="14"/>
        <v>P1</v>
      </c>
      <c r="M12" s="15"/>
      <c r="N12" s="15"/>
      <c r="O12" s="15"/>
      <c r="P12" s="19"/>
      <c r="Q12" s="20" t="str">
        <f t="shared" si="5"/>
        <v/>
      </c>
      <c r="R12" s="15"/>
      <c r="S12" s="15"/>
      <c r="T12" s="16" t="str">
        <f t="shared" si="6"/>
        <v/>
      </c>
      <c r="U12" s="16" t="str">
        <f t="shared" si="7"/>
        <v>PT00</v>
      </c>
      <c r="V12" s="16" t="str">
        <f t="shared" si="8"/>
        <v>F</v>
      </c>
      <c r="W12" s="15"/>
      <c r="X12" s="15"/>
      <c r="Y12" s="16" t="str">
        <f>CONCATENATE(RIGHT(AK12,8),"_",AD12)</f>
        <v>12345678_XYZ</v>
      </c>
      <c r="Z12" s="15"/>
      <c r="AA12" s="21" t="s">
        <v>93</v>
      </c>
      <c r="AB12" s="16" t="str">
        <f t="shared" si="9"/>
        <v>SMTBAPI</v>
      </c>
      <c r="AC12" s="15" t="s">
        <v>53</v>
      </c>
      <c r="AD12" s="15" t="s">
        <v>56</v>
      </c>
      <c r="AE12" s="15" t="s">
        <v>94</v>
      </c>
      <c r="AF12" s="16" t="str">
        <f t="shared" si="10"/>
        <v>*</v>
      </c>
      <c r="AG12" s="15" t="s">
        <v>95</v>
      </c>
      <c r="AH12" s="16" t="str">
        <f t="shared" si="11"/>
        <v>SG</v>
      </c>
      <c r="AI12" t="s">
        <v>54</v>
      </c>
      <c r="AJ12" s="16" t="str">
        <f t="shared" si="12"/>
        <v>PAYNOW_MOBILE</v>
      </c>
      <c r="AK12" s="5" t="s">
        <v>55</v>
      </c>
      <c r="AL12" s="16" t="str">
        <f t="shared" si="13"/>
        <v>SG</v>
      </c>
    </row>
    <row r="13" spans="1:38" x14ac:dyDescent="0.25">
      <c r="A13" s="14" t="str">
        <f t="shared" ref="A13" si="22">TEXT(INT((ROW(A11)-1)/2)+1,"000")</f>
        <v>006</v>
      </c>
      <c r="B13" s="15" t="s">
        <v>39</v>
      </c>
      <c r="C13" s="16" t="str">
        <f t="shared" si="0"/>
        <v>N001</v>
      </c>
      <c r="D13" s="16" t="str">
        <f t="shared" si="1"/>
        <v>RN</v>
      </c>
      <c r="E13" s="16" t="str">
        <f t="shared" si="2"/>
        <v>SGD</v>
      </c>
      <c r="F13" s="17">
        <f t="shared" ca="1" si="3"/>
        <v>46010</v>
      </c>
      <c r="G13" s="18"/>
      <c r="H13" s="16"/>
      <c r="I13" s="16"/>
      <c r="J13" s="15"/>
      <c r="K13" s="16" t="str">
        <f t="shared" si="4"/>
        <v>S</v>
      </c>
      <c r="L13" s="16" t="str">
        <f t="shared" si="14"/>
        <v>7200415</v>
      </c>
      <c r="M13" s="15"/>
      <c r="N13" s="15"/>
      <c r="O13" s="15"/>
      <c r="P13" s="19"/>
      <c r="Q13" s="20" t="str">
        <f t="shared" si="5"/>
        <v/>
      </c>
      <c r="R13" s="15"/>
      <c r="S13" s="15"/>
      <c r="T13" s="16" t="str">
        <f t="shared" si="6"/>
        <v>IE</v>
      </c>
      <c r="U13" s="16" t="str">
        <f t="shared" si="7"/>
        <v/>
      </c>
      <c r="V13" s="16" t="str">
        <f t="shared" si="8"/>
        <v/>
      </c>
      <c r="W13" s="15"/>
      <c r="X13" s="15"/>
      <c r="Y13" s="16"/>
      <c r="Z13" s="15"/>
      <c r="AA13" s="21" t="s">
        <v>93</v>
      </c>
      <c r="AB13" s="16" t="str">
        <f t="shared" si="9"/>
        <v>SMTBAPI</v>
      </c>
      <c r="AC13" s="15" t="s">
        <v>53</v>
      </c>
      <c r="AD13" s="15"/>
      <c r="AE13" s="15"/>
      <c r="AF13" s="16" t="str">
        <f t="shared" si="10"/>
        <v/>
      </c>
      <c r="AG13" s="15"/>
      <c r="AH13" s="16" t="str">
        <f t="shared" si="11"/>
        <v/>
      </c>
      <c r="AI13" s="22"/>
      <c r="AJ13" s="16" t="str">
        <f t="shared" si="12"/>
        <v/>
      </c>
      <c r="AK13" s="23"/>
      <c r="AL13" s="16" t="str">
        <f t="shared" si="13"/>
        <v/>
      </c>
    </row>
    <row r="14" spans="1:38" x14ac:dyDescent="0.25">
      <c r="A14" s="14" t="str">
        <f t="shared" ref="A14" si="23">TEXT(INT((ROW(A13)-1)/2)+1,"000")</f>
        <v>007</v>
      </c>
      <c r="B14" s="15" t="s">
        <v>38</v>
      </c>
      <c r="C14" s="16" t="str">
        <f t="shared" si="0"/>
        <v>N001</v>
      </c>
      <c r="D14" s="16" t="str">
        <f t="shared" si="1"/>
        <v>RN</v>
      </c>
      <c r="E14" s="16" t="str">
        <f t="shared" si="2"/>
        <v>SGD</v>
      </c>
      <c r="F14" s="17">
        <f t="shared" ca="1" si="3"/>
        <v>46010</v>
      </c>
      <c r="G14" s="18"/>
      <c r="H14" s="16"/>
      <c r="I14" s="16"/>
      <c r="J14" s="15"/>
      <c r="K14" s="16" t="str">
        <f t="shared" si="4"/>
        <v>K</v>
      </c>
      <c r="L14" s="16" t="str">
        <f t="shared" si="14"/>
        <v>P1</v>
      </c>
      <c r="M14" s="15"/>
      <c r="N14" s="15"/>
      <c r="O14" s="15"/>
      <c r="P14" s="19"/>
      <c r="Q14" s="20" t="str">
        <f t="shared" si="5"/>
        <v/>
      </c>
      <c r="R14" s="15"/>
      <c r="S14" s="15"/>
      <c r="T14" s="16" t="str">
        <f t="shared" si="6"/>
        <v/>
      </c>
      <c r="U14" s="16" t="str">
        <f t="shared" si="7"/>
        <v>PT00</v>
      </c>
      <c r="V14" s="16" t="str">
        <f t="shared" si="8"/>
        <v>F</v>
      </c>
      <c r="W14" s="15"/>
      <c r="X14" s="15"/>
      <c r="Y14" s="16" t="str">
        <f>CONCATENATE(RIGHT(AK14,8),"_",AD14)</f>
        <v>12345678_XYZ</v>
      </c>
      <c r="Z14" s="15"/>
      <c r="AA14" s="21" t="s">
        <v>93</v>
      </c>
      <c r="AB14" s="16" t="str">
        <f t="shared" si="9"/>
        <v>SMTBAPI</v>
      </c>
      <c r="AC14" s="15" t="s">
        <v>53</v>
      </c>
      <c r="AD14" s="15" t="s">
        <v>56</v>
      </c>
      <c r="AE14" s="15" t="s">
        <v>94</v>
      </c>
      <c r="AF14" s="16" t="str">
        <f t="shared" si="10"/>
        <v>*</v>
      </c>
      <c r="AG14" s="15" t="s">
        <v>95</v>
      </c>
      <c r="AH14" s="16" t="str">
        <f t="shared" si="11"/>
        <v>SG</v>
      </c>
      <c r="AI14" t="s">
        <v>54</v>
      </c>
      <c r="AJ14" s="16" t="str">
        <f t="shared" si="12"/>
        <v>PAYNOW_MOBILE</v>
      </c>
      <c r="AK14" s="5" t="s">
        <v>55</v>
      </c>
      <c r="AL14" s="16" t="str">
        <f t="shared" si="13"/>
        <v>SG</v>
      </c>
    </row>
    <row r="15" spans="1:38" x14ac:dyDescent="0.25">
      <c r="A15" s="14" t="str">
        <f t="shared" ref="A15" si="24">TEXT(INT((ROW(A13)-1)/2)+1,"000")</f>
        <v>007</v>
      </c>
      <c r="B15" s="15" t="s">
        <v>39</v>
      </c>
      <c r="C15" s="16" t="str">
        <f t="shared" si="0"/>
        <v>N001</v>
      </c>
      <c r="D15" s="16" t="str">
        <f t="shared" si="1"/>
        <v>RN</v>
      </c>
      <c r="E15" s="16" t="str">
        <f t="shared" si="2"/>
        <v>SGD</v>
      </c>
      <c r="F15" s="17">
        <f t="shared" ca="1" si="3"/>
        <v>46010</v>
      </c>
      <c r="G15" s="18"/>
      <c r="H15" s="16"/>
      <c r="I15" s="16"/>
      <c r="J15" s="15"/>
      <c r="K15" s="16" t="str">
        <f t="shared" si="4"/>
        <v>S</v>
      </c>
      <c r="L15" s="16" t="str">
        <f t="shared" si="14"/>
        <v>7200415</v>
      </c>
      <c r="M15" s="15"/>
      <c r="N15" s="15"/>
      <c r="O15" s="15"/>
      <c r="P15" s="19"/>
      <c r="Q15" s="20" t="str">
        <f t="shared" si="5"/>
        <v/>
      </c>
      <c r="R15" s="15"/>
      <c r="S15" s="15"/>
      <c r="T15" s="16" t="str">
        <f t="shared" si="6"/>
        <v>IE</v>
      </c>
      <c r="U15" s="16" t="str">
        <f t="shared" si="7"/>
        <v/>
      </c>
      <c r="V15" s="16" t="str">
        <f t="shared" si="8"/>
        <v/>
      </c>
      <c r="W15" s="15"/>
      <c r="X15" s="15"/>
      <c r="Y15" s="16"/>
      <c r="Z15" s="15"/>
      <c r="AA15" s="21" t="s">
        <v>93</v>
      </c>
      <c r="AB15" s="16" t="str">
        <f t="shared" si="9"/>
        <v>SMTBAPI</v>
      </c>
      <c r="AC15" s="15" t="s">
        <v>53</v>
      </c>
      <c r="AD15" s="15"/>
      <c r="AE15" s="15"/>
      <c r="AF15" s="16" t="str">
        <f t="shared" si="10"/>
        <v/>
      </c>
      <c r="AG15" s="15"/>
      <c r="AH15" s="16" t="str">
        <f t="shared" si="11"/>
        <v/>
      </c>
      <c r="AI15" s="22"/>
      <c r="AJ15" s="16" t="str">
        <f t="shared" si="12"/>
        <v/>
      </c>
      <c r="AK15" s="23"/>
      <c r="AL15" s="16" t="str">
        <f t="shared" si="13"/>
        <v/>
      </c>
    </row>
    <row r="16" spans="1:38" x14ac:dyDescent="0.25">
      <c r="A16" s="14" t="str">
        <f t="shared" ref="A16" si="25">TEXT(INT((ROW(A15)-1)/2)+1,"000")</f>
        <v>008</v>
      </c>
      <c r="B16" s="15" t="s">
        <v>38</v>
      </c>
      <c r="C16" s="16" t="str">
        <f t="shared" si="0"/>
        <v>N001</v>
      </c>
      <c r="D16" s="16" t="str">
        <f t="shared" si="1"/>
        <v>RN</v>
      </c>
      <c r="E16" s="16" t="str">
        <f t="shared" si="2"/>
        <v>SGD</v>
      </c>
      <c r="F16" s="17">
        <f t="shared" ca="1" si="3"/>
        <v>46010</v>
      </c>
      <c r="G16" s="18"/>
      <c r="H16" s="16"/>
      <c r="I16" s="16"/>
      <c r="J16" s="15"/>
      <c r="K16" s="16" t="str">
        <f t="shared" si="4"/>
        <v>K</v>
      </c>
      <c r="L16" s="16" t="str">
        <f t="shared" si="14"/>
        <v>P1</v>
      </c>
      <c r="M16" s="15"/>
      <c r="N16" s="15"/>
      <c r="O16" s="15"/>
      <c r="P16" s="19"/>
      <c r="Q16" s="20" t="str">
        <f t="shared" si="5"/>
        <v/>
      </c>
      <c r="R16" s="15"/>
      <c r="S16" s="15"/>
      <c r="T16" s="16" t="str">
        <f t="shared" si="6"/>
        <v/>
      </c>
      <c r="U16" s="16" t="str">
        <f t="shared" si="7"/>
        <v>PT00</v>
      </c>
      <c r="V16" s="16" t="str">
        <f t="shared" si="8"/>
        <v>F</v>
      </c>
      <c r="W16" s="15"/>
      <c r="X16" s="15"/>
      <c r="Y16" s="16" t="str">
        <f>CONCATENATE(RIGHT(AK16,8),"_",AD16)</f>
        <v>12345678_XYZ</v>
      </c>
      <c r="Z16" s="15"/>
      <c r="AA16" s="21" t="s">
        <v>93</v>
      </c>
      <c r="AB16" s="16" t="str">
        <f t="shared" si="9"/>
        <v>SMTBAPI</v>
      </c>
      <c r="AC16" s="15" t="s">
        <v>53</v>
      </c>
      <c r="AD16" s="15" t="s">
        <v>56</v>
      </c>
      <c r="AE16" s="15" t="s">
        <v>94</v>
      </c>
      <c r="AF16" s="16" t="str">
        <f t="shared" si="10"/>
        <v>*</v>
      </c>
      <c r="AG16" s="15" t="s">
        <v>95</v>
      </c>
      <c r="AH16" s="16" t="str">
        <f t="shared" si="11"/>
        <v>SG</v>
      </c>
      <c r="AI16" t="s">
        <v>54</v>
      </c>
      <c r="AJ16" s="16" t="str">
        <f t="shared" si="12"/>
        <v>PAYNOW_MOBILE</v>
      </c>
      <c r="AK16" s="5" t="s">
        <v>55</v>
      </c>
      <c r="AL16" s="16" t="str">
        <f t="shared" si="13"/>
        <v>SG</v>
      </c>
    </row>
    <row r="17" spans="1:38" x14ac:dyDescent="0.25">
      <c r="A17" s="14" t="str">
        <f t="shared" ref="A17" si="26">TEXT(INT((ROW(A15)-1)/2)+1,"000")</f>
        <v>008</v>
      </c>
      <c r="B17" s="15" t="s">
        <v>39</v>
      </c>
      <c r="C17" s="16" t="str">
        <f t="shared" si="0"/>
        <v>N001</v>
      </c>
      <c r="D17" s="16" t="str">
        <f t="shared" si="1"/>
        <v>RN</v>
      </c>
      <c r="E17" s="16" t="str">
        <f t="shared" si="2"/>
        <v>SGD</v>
      </c>
      <c r="F17" s="17">
        <f t="shared" ca="1" si="3"/>
        <v>46010</v>
      </c>
      <c r="G17" s="18"/>
      <c r="H17" s="16"/>
      <c r="I17" s="16"/>
      <c r="J17" s="15"/>
      <c r="K17" s="16" t="str">
        <f t="shared" si="4"/>
        <v>S</v>
      </c>
      <c r="L17" s="16" t="str">
        <f t="shared" si="14"/>
        <v>7200415</v>
      </c>
      <c r="M17" s="15"/>
      <c r="N17" s="15"/>
      <c r="O17" s="15"/>
      <c r="P17" s="19"/>
      <c r="Q17" s="20" t="str">
        <f t="shared" si="5"/>
        <v/>
      </c>
      <c r="R17" s="15"/>
      <c r="S17" s="15"/>
      <c r="T17" s="16" t="str">
        <f t="shared" si="6"/>
        <v>IE</v>
      </c>
      <c r="U17" s="16" t="str">
        <f t="shared" si="7"/>
        <v/>
      </c>
      <c r="V17" s="16" t="str">
        <f t="shared" si="8"/>
        <v/>
      </c>
      <c r="W17" s="15"/>
      <c r="X17" s="15"/>
      <c r="Y17" s="16"/>
      <c r="Z17" s="15"/>
      <c r="AA17" s="21" t="s">
        <v>93</v>
      </c>
      <c r="AB17" s="16" t="str">
        <f t="shared" si="9"/>
        <v>SMTBAPI</v>
      </c>
      <c r="AC17" s="15" t="s">
        <v>53</v>
      </c>
      <c r="AD17" s="15"/>
      <c r="AE17" s="15"/>
      <c r="AF17" s="16" t="str">
        <f t="shared" si="10"/>
        <v/>
      </c>
      <c r="AG17" s="15"/>
      <c r="AH17" s="16" t="str">
        <f t="shared" si="11"/>
        <v/>
      </c>
      <c r="AI17" s="22"/>
      <c r="AJ17" s="16" t="str">
        <f t="shared" si="12"/>
        <v/>
      </c>
      <c r="AK17" s="23"/>
      <c r="AL17" s="16" t="str">
        <f t="shared" si="13"/>
        <v/>
      </c>
    </row>
    <row r="18" spans="1:38" x14ac:dyDescent="0.25">
      <c r="A18" s="14" t="str">
        <f t="shared" ref="A18" si="27">TEXT(INT((ROW(A17)-1)/2)+1,"000")</f>
        <v>009</v>
      </c>
      <c r="B18" s="15" t="s">
        <v>38</v>
      </c>
      <c r="C18" s="16" t="str">
        <f t="shared" si="0"/>
        <v>N001</v>
      </c>
      <c r="D18" s="16" t="str">
        <f t="shared" si="1"/>
        <v>RN</v>
      </c>
      <c r="E18" s="16" t="str">
        <f t="shared" si="2"/>
        <v>SGD</v>
      </c>
      <c r="F18" s="17">
        <f t="shared" ca="1" si="3"/>
        <v>46010</v>
      </c>
      <c r="G18" s="18"/>
      <c r="H18" s="16"/>
      <c r="I18" s="16"/>
      <c r="J18" s="15"/>
      <c r="K18" s="16" t="str">
        <f t="shared" si="4"/>
        <v>K</v>
      </c>
      <c r="L18" s="16" t="str">
        <f t="shared" si="14"/>
        <v>P1</v>
      </c>
      <c r="M18" s="15"/>
      <c r="N18" s="15"/>
      <c r="O18" s="15"/>
      <c r="P18" s="19"/>
      <c r="Q18" s="20" t="str">
        <f t="shared" si="5"/>
        <v/>
      </c>
      <c r="R18" s="15"/>
      <c r="S18" s="15"/>
      <c r="T18" s="16" t="str">
        <f t="shared" si="6"/>
        <v/>
      </c>
      <c r="U18" s="16" t="str">
        <f t="shared" si="7"/>
        <v>PT00</v>
      </c>
      <c r="V18" s="16" t="str">
        <f t="shared" si="8"/>
        <v>F</v>
      </c>
      <c r="W18" s="15"/>
      <c r="X18" s="15"/>
      <c r="Y18" s="16" t="str">
        <f>CONCATENATE(RIGHT(AK18,8),"_",AD18)</f>
        <v>12345678_XYZ</v>
      </c>
      <c r="Z18" s="15"/>
      <c r="AA18" s="21" t="s">
        <v>93</v>
      </c>
      <c r="AB18" s="16" t="str">
        <f t="shared" si="9"/>
        <v>SMTBAPI</v>
      </c>
      <c r="AC18" s="15" t="s">
        <v>53</v>
      </c>
      <c r="AD18" s="15" t="s">
        <v>56</v>
      </c>
      <c r="AE18" s="15" t="s">
        <v>94</v>
      </c>
      <c r="AF18" s="16" t="str">
        <f t="shared" si="10"/>
        <v>*</v>
      </c>
      <c r="AG18" s="15" t="s">
        <v>95</v>
      </c>
      <c r="AH18" s="16" t="str">
        <f t="shared" si="11"/>
        <v>SG</v>
      </c>
      <c r="AI18" t="s">
        <v>54</v>
      </c>
      <c r="AJ18" s="16" t="str">
        <f t="shared" si="12"/>
        <v>PAYNOW_MOBILE</v>
      </c>
      <c r="AK18" s="5" t="s">
        <v>55</v>
      </c>
      <c r="AL18" s="16" t="str">
        <f t="shared" si="13"/>
        <v>SG</v>
      </c>
    </row>
    <row r="19" spans="1:38" x14ac:dyDescent="0.25">
      <c r="A19" s="14" t="str">
        <f t="shared" ref="A19" si="28">TEXT(INT((ROW(A17)-1)/2)+1,"000")</f>
        <v>009</v>
      </c>
      <c r="B19" s="15" t="s">
        <v>39</v>
      </c>
      <c r="C19" s="16" t="str">
        <f t="shared" si="0"/>
        <v>N001</v>
      </c>
      <c r="D19" s="16" t="str">
        <f t="shared" si="1"/>
        <v>RN</v>
      </c>
      <c r="E19" s="16" t="str">
        <f t="shared" si="2"/>
        <v>SGD</v>
      </c>
      <c r="F19" s="17">
        <f t="shared" ca="1" si="3"/>
        <v>46010</v>
      </c>
      <c r="G19" s="18"/>
      <c r="H19" s="16"/>
      <c r="I19" s="16"/>
      <c r="J19" s="15"/>
      <c r="K19" s="16" t="str">
        <f t="shared" si="4"/>
        <v>S</v>
      </c>
      <c r="L19" s="16" t="str">
        <f t="shared" si="14"/>
        <v>7200415</v>
      </c>
      <c r="M19" s="15"/>
      <c r="N19" s="15"/>
      <c r="O19" s="15"/>
      <c r="P19" s="19"/>
      <c r="Q19" s="20" t="str">
        <f t="shared" si="5"/>
        <v/>
      </c>
      <c r="R19" s="15"/>
      <c r="S19" s="15"/>
      <c r="T19" s="16" t="str">
        <f t="shared" si="6"/>
        <v>IE</v>
      </c>
      <c r="U19" s="16" t="str">
        <f t="shared" si="7"/>
        <v/>
      </c>
      <c r="V19" s="16" t="str">
        <f t="shared" si="8"/>
        <v/>
      </c>
      <c r="W19" s="15"/>
      <c r="X19" s="15"/>
      <c r="Y19" s="16"/>
      <c r="Z19" s="15"/>
      <c r="AA19" s="21" t="s">
        <v>93</v>
      </c>
      <c r="AB19" s="16" t="str">
        <f t="shared" si="9"/>
        <v>SMTBAPI</v>
      </c>
      <c r="AC19" s="15" t="s">
        <v>53</v>
      </c>
      <c r="AD19" s="15"/>
      <c r="AE19" s="15"/>
      <c r="AF19" s="16" t="str">
        <f t="shared" si="10"/>
        <v/>
      </c>
      <c r="AG19" s="15"/>
      <c r="AH19" s="16" t="str">
        <f t="shared" si="11"/>
        <v/>
      </c>
      <c r="AI19" s="22"/>
      <c r="AJ19" s="16" t="str">
        <f t="shared" si="12"/>
        <v/>
      </c>
      <c r="AK19" s="23"/>
      <c r="AL19" s="16" t="str">
        <f t="shared" si="13"/>
        <v/>
      </c>
    </row>
    <row r="20" spans="1:38" x14ac:dyDescent="0.25">
      <c r="A20" s="14" t="str">
        <f t="shared" ref="A20" si="29">TEXT(INT((ROW(A19)-1)/2)+1,"000")</f>
        <v>010</v>
      </c>
      <c r="B20" s="15" t="s">
        <v>38</v>
      </c>
      <c r="C20" s="16" t="str">
        <f t="shared" si="0"/>
        <v>N001</v>
      </c>
      <c r="D20" s="16" t="str">
        <f t="shared" si="1"/>
        <v>RN</v>
      </c>
      <c r="E20" s="16" t="str">
        <f t="shared" si="2"/>
        <v>SGD</v>
      </c>
      <c r="F20" s="17">
        <f t="shared" ca="1" si="3"/>
        <v>46010</v>
      </c>
      <c r="G20" s="18"/>
      <c r="H20" s="16"/>
      <c r="I20" s="16"/>
      <c r="J20" s="15"/>
      <c r="K20" s="16" t="str">
        <f t="shared" si="4"/>
        <v>K</v>
      </c>
      <c r="L20" s="16" t="str">
        <f t="shared" si="14"/>
        <v>P1</v>
      </c>
      <c r="M20" s="15"/>
      <c r="N20" s="15"/>
      <c r="O20" s="15"/>
      <c r="P20" s="19"/>
      <c r="Q20" s="20" t="str">
        <f t="shared" si="5"/>
        <v/>
      </c>
      <c r="R20" s="15"/>
      <c r="S20" s="15"/>
      <c r="T20" s="16" t="str">
        <f t="shared" si="6"/>
        <v/>
      </c>
      <c r="U20" s="16" t="str">
        <f t="shared" si="7"/>
        <v>PT00</v>
      </c>
      <c r="V20" s="16" t="str">
        <f t="shared" si="8"/>
        <v>F</v>
      </c>
      <c r="W20" s="15"/>
      <c r="X20" s="15"/>
      <c r="Y20" s="16" t="str">
        <f>CONCATENATE(RIGHT(AK20,8),"_",AD20)</f>
        <v>12345678_XYZ</v>
      </c>
      <c r="Z20" s="15"/>
      <c r="AA20" s="21" t="s">
        <v>93</v>
      </c>
      <c r="AB20" s="16" t="str">
        <f t="shared" si="9"/>
        <v>SMTBAPI</v>
      </c>
      <c r="AC20" s="15" t="s">
        <v>53</v>
      </c>
      <c r="AD20" s="15" t="s">
        <v>56</v>
      </c>
      <c r="AE20" s="15" t="s">
        <v>94</v>
      </c>
      <c r="AF20" s="16" t="str">
        <f t="shared" si="10"/>
        <v>*</v>
      </c>
      <c r="AG20" s="15" t="s">
        <v>95</v>
      </c>
      <c r="AH20" s="16" t="str">
        <f t="shared" si="11"/>
        <v>SG</v>
      </c>
      <c r="AI20" t="s">
        <v>54</v>
      </c>
      <c r="AJ20" s="16" t="str">
        <f t="shared" si="12"/>
        <v>PAYNOW_MOBILE</v>
      </c>
      <c r="AK20" s="5" t="s">
        <v>55</v>
      </c>
      <c r="AL20" s="16" t="str">
        <f t="shared" si="13"/>
        <v>SG</v>
      </c>
    </row>
    <row r="21" spans="1:38" x14ac:dyDescent="0.25">
      <c r="A21" s="14" t="str">
        <f t="shared" ref="A21" si="30">TEXT(INT((ROW(A19)-1)/2)+1,"000")</f>
        <v>010</v>
      </c>
      <c r="B21" s="15" t="s">
        <v>39</v>
      </c>
      <c r="C21" s="16" t="str">
        <f t="shared" si="0"/>
        <v>N001</v>
      </c>
      <c r="D21" s="16" t="str">
        <f t="shared" si="1"/>
        <v>RN</v>
      </c>
      <c r="E21" s="16" t="str">
        <f t="shared" si="2"/>
        <v>SGD</v>
      </c>
      <c r="F21" s="17">
        <f t="shared" ca="1" si="3"/>
        <v>46010</v>
      </c>
      <c r="G21" s="18"/>
      <c r="H21" s="16"/>
      <c r="I21" s="16"/>
      <c r="J21" s="15"/>
      <c r="K21" s="16" t="str">
        <f t="shared" si="4"/>
        <v>S</v>
      </c>
      <c r="L21" s="16" t="str">
        <f t="shared" si="14"/>
        <v>7200415</v>
      </c>
      <c r="M21" s="15"/>
      <c r="N21" s="15"/>
      <c r="O21" s="15"/>
      <c r="P21" s="19"/>
      <c r="Q21" s="20" t="str">
        <f t="shared" si="5"/>
        <v/>
      </c>
      <c r="R21" s="15"/>
      <c r="S21" s="15"/>
      <c r="T21" s="16" t="str">
        <f t="shared" si="6"/>
        <v>IE</v>
      </c>
      <c r="U21" s="16" t="str">
        <f t="shared" si="7"/>
        <v/>
      </c>
      <c r="V21" s="16" t="str">
        <f t="shared" si="8"/>
        <v/>
      </c>
      <c r="W21" s="15"/>
      <c r="X21" s="15"/>
      <c r="Y21" s="16"/>
      <c r="Z21" s="15"/>
      <c r="AA21" s="21" t="s">
        <v>93</v>
      </c>
      <c r="AB21" s="16" t="str">
        <f t="shared" si="9"/>
        <v>SMTBAPI</v>
      </c>
      <c r="AC21" s="15" t="s">
        <v>53</v>
      </c>
      <c r="AD21" s="15"/>
      <c r="AE21" s="15"/>
      <c r="AF21" s="16" t="str">
        <f t="shared" si="10"/>
        <v/>
      </c>
      <c r="AG21" s="15"/>
      <c r="AH21" s="16" t="str">
        <f t="shared" si="11"/>
        <v/>
      </c>
      <c r="AI21" s="22"/>
      <c r="AJ21" s="16" t="str">
        <f t="shared" si="12"/>
        <v/>
      </c>
      <c r="AK21" s="23"/>
      <c r="AL21" s="16" t="str">
        <f t="shared" si="13"/>
        <v/>
      </c>
    </row>
    <row r="22" spans="1:38" x14ac:dyDescent="0.25">
      <c r="A22" s="14" t="str">
        <f t="shared" ref="A22:A58" si="31">TEXT(INT((ROW(A21)-1)/2)+1,"000")</f>
        <v>011</v>
      </c>
      <c r="B22" s="15" t="s">
        <v>38</v>
      </c>
      <c r="C22" s="16" t="str">
        <f t="shared" ref="C22:C59" si="32">IF(A22&lt;&gt;"", "N001", "")</f>
        <v>N001</v>
      </c>
      <c r="D22" s="16" t="str">
        <f t="shared" ref="D22:D59" si="33">IF(A22&lt;&gt;"", "RN", "")</f>
        <v>RN</v>
      </c>
      <c r="E22" s="16" t="str">
        <f t="shared" ref="E22:E59" si="34">IF(A22&lt;&gt;"", "SGD", "")</f>
        <v>SGD</v>
      </c>
      <c r="F22" s="17">
        <f t="shared" ca="1" si="3"/>
        <v>46010</v>
      </c>
      <c r="G22" s="18"/>
      <c r="H22" s="16"/>
      <c r="I22" s="16"/>
      <c r="J22" s="15"/>
      <c r="K22" s="16" t="str">
        <f t="shared" ref="K22:K59" si="35">IF(B22="1","K","S")</f>
        <v>K</v>
      </c>
      <c r="L22" s="16" t="str">
        <f t="shared" ref="L22:L59" si="36">IF(K22="K","P1","7200415")</f>
        <v>P1</v>
      </c>
      <c r="M22" s="15"/>
      <c r="N22" s="15"/>
      <c r="O22" s="15"/>
      <c r="P22" s="19"/>
      <c r="Q22" s="20" t="str">
        <f t="shared" ref="Q22:Q59" si="37">IF(ISBLANK(P22),"",P22)</f>
        <v/>
      </c>
      <c r="R22" s="15"/>
      <c r="S22" s="15"/>
      <c r="T22" s="16" t="str">
        <f t="shared" ref="T22:T59" si="38">IF(K22="S", "IE", "")</f>
        <v/>
      </c>
      <c r="U22" s="16" t="str">
        <f t="shared" ref="U22:U59" si="39">IF(K22="K", "PT00", "")</f>
        <v>PT00</v>
      </c>
      <c r="V22" s="16" t="str">
        <f t="shared" ref="V22:V59" si="40">IF(K22="K", "F", "")</f>
        <v>F</v>
      </c>
      <c r="W22" s="15"/>
      <c r="X22" s="15"/>
      <c r="Y22" s="16" t="str">
        <f>CONCATENATE(RIGHT(AK22,8),"_",AD22)</f>
        <v>12345678_XYZ</v>
      </c>
      <c r="Z22" s="15"/>
      <c r="AA22" s="21" t="s">
        <v>93</v>
      </c>
      <c r="AB22" s="16" t="str">
        <f t="shared" ref="AB22:AB59" si="41">IF(A22&lt;&gt;"","SMTBAPI", "")</f>
        <v>SMTBAPI</v>
      </c>
      <c r="AC22" s="15" t="s">
        <v>53</v>
      </c>
      <c r="AD22" s="15" t="s">
        <v>56</v>
      </c>
      <c r="AE22" s="15" t="s">
        <v>94</v>
      </c>
      <c r="AF22" s="16" t="str">
        <f t="shared" ref="AF22:AF59" si="42">IF(K22="K", "*", "")</f>
        <v>*</v>
      </c>
      <c r="AG22" s="15" t="s">
        <v>95</v>
      </c>
      <c r="AH22" s="16" t="str">
        <f t="shared" ref="AH22:AH59" si="43">IF(K22="K", "SG", "")</f>
        <v>SG</v>
      </c>
      <c r="AI22" t="s">
        <v>54</v>
      </c>
      <c r="AJ22" s="16" t="str">
        <f t="shared" ref="AJ22:AJ59" si="44">IF(K22="K", "PAYNOW_MOBILE", "")</f>
        <v>PAYNOW_MOBILE</v>
      </c>
      <c r="AK22" s="5" t="s">
        <v>55</v>
      </c>
      <c r="AL22" s="16" t="str">
        <f t="shared" ref="AL22:AL59" si="45">IF(K22="K", "SG", "")</f>
        <v>SG</v>
      </c>
    </row>
    <row r="23" spans="1:38" x14ac:dyDescent="0.25">
      <c r="A23" s="14" t="str">
        <f t="shared" ref="A23:A59" si="46">TEXT(INT((ROW(A21)-1)/2)+1,"000")</f>
        <v>011</v>
      </c>
      <c r="B23" s="15" t="s">
        <v>39</v>
      </c>
      <c r="C23" s="16" t="str">
        <f t="shared" si="32"/>
        <v>N001</v>
      </c>
      <c r="D23" s="16" t="str">
        <f t="shared" si="33"/>
        <v>RN</v>
      </c>
      <c r="E23" s="16" t="str">
        <f t="shared" si="34"/>
        <v>SGD</v>
      </c>
      <c r="F23" s="17">
        <f t="shared" ca="1" si="3"/>
        <v>46010</v>
      </c>
      <c r="G23" s="18"/>
      <c r="H23" s="16"/>
      <c r="I23" s="16"/>
      <c r="J23" s="15"/>
      <c r="K23" s="16" t="str">
        <f t="shared" si="35"/>
        <v>S</v>
      </c>
      <c r="L23" s="16" t="str">
        <f t="shared" si="36"/>
        <v>7200415</v>
      </c>
      <c r="M23" s="15"/>
      <c r="N23" s="15"/>
      <c r="O23" s="15"/>
      <c r="P23" s="19"/>
      <c r="Q23" s="20" t="str">
        <f t="shared" si="37"/>
        <v/>
      </c>
      <c r="R23" s="15"/>
      <c r="S23" s="15"/>
      <c r="T23" s="16" t="str">
        <f t="shared" si="38"/>
        <v>IE</v>
      </c>
      <c r="U23" s="16" t="str">
        <f t="shared" si="39"/>
        <v/>
      </c>
      <c r="V23" s="16" t="str">
        <f t="shared" si="40"/>
        <v/>
      </c>
      <c r="W23" s="15"/>
      <c r="X23" s="15"/>
      <c r="Y23" s="16"/>
      <c r="Z23" s="15"/>
      <c r="AA23" s="21" t="s">
        <v>93</v>
      </c>
      <c r="AB23" s="16" t="str">
        <f t="shared" si="41"/>
        <v>SMTBAPI</v>
      </c>
      <c r="AC23" s="15" t="s">
        <v>53</v>
      </c>
      <c r="AD23" s="15"/>
      <c r="AE23" s="15"/>
      <c r="AF23" s="16" t="str">
        <f t="shared" si="42"/>
        <v/>
      </c>
      <c r="AG23" s="15"/>
      <c r="AH23" s="16" t="str">
        <f t="shared" si="43"/>
        <v/>
      </c>
      <c r="AI23" s="22"/>
      <c r="AJ23" s="16" t="str">
        <f t="shared" si="44"/>
        <v/>
      </c>
      <c r="AK23" s="23"/>
      <c r="AL23" s="16" t="str">
        <f t="shared" si="45"/>
        <v/>
      </c>
    </row>
    <row r="24" spans="1:38" x14ac:dyDescent="0.25">
      <c r="A24" s="14" t="str">
        <f t="shared" ref="A24:A56" si="47">TEXT(INT((ROW(A23)-1)/2)+1,"000")</f>
        <v>012</v>
      </c>
      <c r="B24" s="15" t="s">
        <v>38</v>
      </c>
      <c r="C24" s="16" t="str">
        <f t="shared" si="32"/>
        <v>N001</v>
      </c>
      <c r="D24" s="16" t="str">
        <f t="shared" si="33"/>
        <v>RN</v>
      </c>
      <c r="E24" s="16" t="str">
        <f t="shared" si="34"/>
        <v>SGD</v>
      </c>
      <c r="F24" s="17">
        <f t="shared" ca="1" si="3"/>
        <v>46010</v>
      </c>
      <c r="G24" s="18"/>
      <c r="H24" s="16"/>
      <c r="I24" s="16"/>
      <c r="J24" s="15"/>
      <c r="K24" s="16" t="str">
        <f t="shared" si="35"/>
        <v>K</v>
      </c>
      <c r="L24" s="16" t="str">
        <f t="shared" si="36"/>
        <v>P1</v>
      </c>
      <c r="M24" s="15"/>
      <c r="N24" s="15"/>
      <c r="O24" s="15"/>
      <c r="P24" s="19"/>
      <c r="Q24" s="20" t="str">
        <f t="shared" si="37"/>
        <v/>
      </c>
      <c r="R24" s="15"/>
      <c r="S24" s="15"/>
      <c r="T24" s="16" t="str">
        <f t="shared" si="38"/>
        <v/>
      </c>
      <c r="U24" s="16" t="str">
        <f t="shared" si="39"/>
        <v>PT00</v>
      </c>
      <c r="V24" s="16" t="str">
        <f t="shared" si="40"/>
        <v>F</v>
      </c>
      <c r="W24" s="15"/>
      <c r="X24" s="15"/>
      <c r="Y24" s="16" t="str">
        <f>CONCATENATE(RIGHT(AK24,8),"_",AD24)</f>
        <v>12345678_XYZ</v>
      </c>
      <c r="Z24" s="15"/>
      <c r="AA24" s="21" t="s">
        <v>93</v>
      </c>
      <c r="AB24" s="16" t="str">
        <f t="shared" si="41"/>
        <v>SMTBAPI</v>
      </c>
      <c r="AC24" s="15" t="s">
        <v>53</v>
      </c>
      <c r="AD24" s="15" t="s">
        <v>56</v>
      </c>
      <c r="AE24" s="15" t="s">
        <v>94</v>
      </c>
      <c r="AF24" s="16" t="str">
        <f t="shared" si="42"/>
        <v>*</v>
      </c>
      <c r="AG24" s="15" t="s">
        <v>95</v>
      </c>
      <c r="AH24" s="16" t="str">
        <f t="shared" si="43"/>
        <v>SG</v>
      </c>
      <c r="AI24" t="s">
        <v>54</v>
      </c>
      <c r="AJ24" s="16" t="str">
        <f t="shared" si="44"/>
        <v>PAYNOW_MOBILE</v>
      </c>
      <c r="AK24" s="5" t="s">
        <v>55</v>
      </c>
      <c r="AL24" s="16" t="str">
        <f t="shared" si="45"/>
        <v>SG</v>
      </c>
    </row>
    <row r="25" spans="1:38" x14ac:dyDescent="0.25">
      <c r="A25" s="14" t="str">
        <f t="shared" ref="A25:A57" si="48">TEXT(INT((ROW(A23)-1)/2)+1,"000")</f>
        <v>012</v>
      </c>
      <c r="B25" s="15" t="s">
        <v>39</v>
      </c>
      <c r="C25" s="16" t="str">
        <f t="shared" si="32"/>
        <v>N001</v>
      </c>
      <c r="D25" s="16" t="str">
        <f t="shared" si="33"/>
        <v>RN</v>
      </c>
      <c r="E25" s="16" t="str">
        <f t="shared" si="34"/>
        <v>SGD</v>
      </c>
      <c r="F25" s="17">
        <f t="shared" ca="1" si="3"/>
        <v>46010</v>
      </c>
      <c r="G25" s="18"/>
      <c r="H25" s="16"/>
      <c r="I25" s="16"/>
      <c r="J25" s="15"/>
      <c r="K25" s="16" t="str">
        <f t="shared" si="35"/>
        <v>S</v>
      </c>
      <c r="L25" s="16" t="str">
        <f t="shared" si="36"/>
        <v>7200415</v>
      </c>
      <c r="M25" s="15"/>
      <c r="N25" s="15"/>
      <c r="O25" s="15"/>
      <c r="P25" s="19"/>
      <c r="Q25" s="20" t="str">
        <f t="shared" si="37"/>
        <v/>
      </c>
      <c r="R25" s="15"/>
      <c r="S25" s="15"/>
      <c r="T25" s="16" t="str">
        <f t="shared" si="38"/>
        <v>IE</v>
      </c>
      <c r="U25" s="16" t="str">
        <f t="shared" si="39"/>
        <v/>
      </c>
      <c r="V25" s="16" t="str">
        <f t="shared" si="40"/>
        <v/>
      </c>
      <c r="W25" s="15"/>
      <c r="X25" s="15"/>
      <c r="Y25" s="16"/>
      <c r="Z25" s="15"/>
      <c r="AA25" s="21" t="s">
        <v>93</v>
      </c>
      <c r="AB25" s="16" t="str">
        <f t="shared" si="41"/>
        <v>SMTBAPI</v>
      </c>
      <c r="AC25" s="15" t="s">
        <v>53</v>
      </c>
      <c r="AD25" s="15"/>
      <c r="AE25" s="15"/>
      <c r="AF25" s="16" t="str">
        <f t="shared" si="42"/>
        <v/>
      </c>
      <c r="AG25" s="15"/>
      <c r="AH25" s="16" t="str">
        <f t="shared" si="43"/>
        <v/>
      </c>
      <c r="AI25" s="22"/>
      <c r="AJ25" s="16" t="str">
        <f t="shared" si="44"/>
        <v/>
      </c>
      <c r="AK25" s="23"/>
      <c r="AL25" s="16" t="str">
        <f t="shared" si="45"/>
        <v/>
      </c>
    </row>
    <row r="26" spans="1:38" x14ac:dyDescent="0.25">
      <c r="A26" s="14" t="str">
        <f t="shared" si="31"/>
        <v>013</v>
      </c>
      <c r="B26" s="15" t="s">
        <v>38</v>
      </c>
      <c r="C26" s="16" t="str">
        <f t="shared" si="32"/>
        <v>N001</v>
      </c>
      <c r="D26" s="16" t="str">
        <f t="shared" si="33"/>
        <v>RN</v>
      </c>
      <c r="E26" s="16" t="str">
        <f t="shared" si="34"/>
        <v>SGD</v>
      </c>
      <c r="F26" s="17">
        <f t="shared" ca="1" si="3"/>
        <v>46010</v>
      </c>
      <c r="G26" s="18"/>
      <c r="H26" s="16"/>
      <c r="I26" s="16"/>
      <c r="J26" s="15"/>
      <c r="K26" s="16" t="str">
        <f t="shared" si="35"/>
        <v>K</v>
      </c>
      <c r="L26" s="16" t="str">
        <f t="shared" si="36"/>
        <v>P1</v>
      </c>
      <c r="M26" s="15"/>
      <c r="N26" s="15"/>
      <c r="O26" s="15"/>
      <c r="P26" s="19"/>
      <c r="Q26" s="20" t="str">
        <f t="shared" si="37"/>
        <v/>
      </c>
      <c r="R26" s="15"/>
      <c r="S26" s="15"/>
      <c r="T26" s="16" t="str">
        <f t="shared" si="38"/>
        <v/>
      </c>
      <c r="U26" s="16" t="str">
        <f t="shared" si="39"/>
        <v>PT00</v>
      </c>
      <c r="V26" s="16" t="str">
        <f t="shared" si="40"/>
        <v>F</v>
      </c>
      <c r="W26" s="15"/>
      <c r="X26" s="15"/>
      <c r="Y26" s="16" t="str">
        <f>CONCATENATE(RIGHT(AK26,8),"_",AD26)</f>
        <v>12345678_XYZ</v>
      </c>
      <c r="Z26" s="15"/>
      <c r="AA26" s="21" t="s">
        <v>93</v>
      </c>
      <c r="AB26" s="16" t="str">
        <f t="shared" si="41"/>
        <v>SMTBAPI</v>
      </c>
      <c r="AC26" s="15" t="s">
        <v>53</v>
      </c>
      <c r="AD26" s="15" t="s">
        <v>56</v>
      </c>
      <c r="AE26" s="15" t="s">
        <v>94</v>
      </c>
      <c r="AF26" s="16" t="str">
        <f t="shared" si="42"/>
        <v>*</v>
      </c>
      <c r="AG26" s="15" t="s">
        <v>95</v>
      </c>
      <c r="AH26" s="16" t="str">
        <f t="shared" si="43"/>
        <v>SG</v>
      </c>
      <c r="AI26" t="s">
        <v>54</v>
      </c>
      <c r="AJ26" s="16" t="str">
        <f t="shared" si="44"/>
        <v>PAYNOW_MOBILE</v>
      </c>
      <c r="AK26" s="5" t="s">
        <v>55</v>
      </c>
      <c r="AL26" s="16" t="str">
        <f t="shared" si="45"/>
        <v>SG</v>
      </c>
    </row>
    <row r="27" spans="1:38" x14ac:dyDescent="0.25">
      <c r="A27" s="14" t="str">
        <f t="shared" si="46"/>
        <v>013</v>
      </c>
      <c r="B27" s="15" t="s">
        <v>39</v>
      </c>
      <c r="C27" s="16" t="str">
        <f t="shared" si="32"/>
        <v>N001</v>
      </c>
      <c r="D27" s="16" t="str">
        <f t="shared" si="33"/>
        <v>RN</v>
      </c>
      <c r="E27" s="16" t="str">
        <f t="shared" si="34"/>
        <v>SGD</v>
      </c>
      <c r="F27" s="17">
        <f t="shared" ca="1" si="3"/>
        <v>46010</v>
      </c>
      <c r="G27" s="18"/>
      <c r="H27" s="16"/>
      <c r="I27" s="16"/>
      <c r="J27" s="15"/>
      <c r="K27" s="16" t="str">
        <f t="shared" si="35"/>
        <v>S</v>
      </c>
      <c r="L27" s="16" t="str">
        <f t="shared" si="36"/>
        <v>7200415</v>
      </c>
      <c r="M27" s="15"/>
      <c r="N27" s="15"/>
      <c r="O27" s="15"/>
      <c r="P27" s="19"/>
      <c r="Q27" s="20" t="str">
        <f t="shared" si="37"/>
        <v/>
      </c>
      <c r="R27" s="15"/>
      <c r="S27" s="15"/>
      <c r="T27" s="16" t="str">
        <f t="shared" si="38"/>
        <v>IE</v>
      </c>
      <c r="U27" s="16" t="str">
        <f t="shared" si="39"/>
        <v/>
      </c>
      <c r="V27" s="16" t="str">
        <f t="shared" si="40"/>
        <v/>
      </c>
      <c r="W27" s="15"/>
      <c r="X27" s="15"/>
      <c r="Y27" s="16"/>
      <c r="Z27" s="15"/>
      <c r="AA27" s="21" t="s">
        <v>93</v>
      </c>
      <c r="AB27" s="16" t="str">
        <f t="shared" si="41"/>
        <v>SMTBAPI</v>
      </c>
      <c r="AC27" s="15" t="s">
        <v>53</v>
      </c>
      <c r="AD27" s="15"/>
      <c r="AE27" s="15"/>
      <c r="AF27" s="16" t="str">
        <f t="shared" si="42"/>
        <v/>
      </c>
      <c r="AG27" s="15"/>
      <c r="AH27" s="16" t="str">
        <f t="shared" si="43"/>
        <v/>
      </c>
      <c r="AI27" s="22"/>
      <c r="AJ27" s="16" t="str">
        <f t="shared" si="44"/>
        <v/>
      </c>
      <c r="AK27" s="23"/>
      <c r="AL27" s="16" t="str">
        <f t="shared" si="45"/>
        <v/>
      </c>
    </row>
    <row r="28" spans="1:38" x14ac:dyDescent="0.25">
      <c r="A28" s="14" t="str">
        <f t="shared" si="47"/>
        <v>014</v>
      </c>
      <c r="B28" s="15" t="s">
        <v>38</v>
      </c>
      <c r="C28" s="16" t="str">
        <f t="shared" si="32"/>
        <v>N001</v>
      </c>
      <c r="D28" s="16" t="str">
        <f t="shared" si="33"/>
        <v>RN</v>
      </c>
      <c r="E28" s="16" t="str">
        <f t="shared" si="34"/>
        <v>SGD</v>
      </c>
      <c r="F28" s="17">
        <f t="shared" ca="1" si="3"/>
        <v>46010</v>
      </c>
      <c r="G28" s="18"/>
      <c r="H28" s="16"/>
      <c r="I28" s="16"/>
      <c r="J28" s="15"/>
      <c r="K28" s="16" t="str">
        <f t="shared" si="35"/>
        <v>K</v>
      </c>
      <c r="L28" s="16" t="str">
        <f t="shared" si="36"/>
        <v>P1</v>
      </c>
      <c r="M28" s="15"/>
      <c r="N28" s="15"/>
      <c r="O28" s="15"/>
      <c r="P28" s="19"/>
      <c r="Q28" s="20" t="str">
        <f t="shared" si="37"/>
        <v/>
      </c>
      <c r="R28" s="15"/>
      <c r="S28" s="15"/>
      <c r="T28" s="16" t="str">
        <f t="shared" si="38"/>
        <v/>
      </c>
      <c r="U28" s="16" t="str">
        <f t="shared" si="39"/>
        <v>PT00</v>
      </c>
      <c r="V28" s="16" t="str">
        <f t="shared" si="40"/>
        <v>F</v>
      </c>
      <c r="W28" s="15"/>
      <c r="X28" s="15"/>
      <c r="Y28" s="16" t="str">
        <f>CONCATENATE(RIGHT(AK28,8),"_",AD28)</f>
        <v>12345678_XYZ</v>
      </c>
      <c r="Z28" s="15"/>
      <c r="AA28" s="21" t="s">
        <v>93</v>
      </c>
      <c r="AB28" s="16" t="str">
        <f t="shared" si="41"/>
        <v>SMTBAPI</v>
      </c>
      <c r="AC28" s="15" t="s">
        <v>53</v>
      </c>
      <c r="AD28" s="15" t="s">
        <v>56</v>
      </c>
      <c r="AE28" s="15" t="s">
        <v>94</v>
      </c>
      <c r="AF28" s="16" t="str">
        <f t="shared" si="42"/>
        <v>*</v>
      </c>
      <c r="AG28" s="15" t="s">
        <v>95</v>
      </c>
      <c r="AH28" s="16" t="str">
        <f t="shared" si="43"/>
        <v>SG</v>
      </c>
      <c r="AI28" t="s">
        <v>54</v>
      </c>
      <c r="AJ28" s="16" t="str">
        <f t="shared" si="44"/>
        <v>PAYNOW_MOBILE</v>
      </c>
      <c r="AK28" s="5" t="s">
        <v>55</v>
      </c>
      <c r="AL28" s="16" t="str">
        <f t="shared" si="45"/>
        <v>SG</v>
      </c>
    </row>
    <row r="29" spans="1:38" x14ac:dyDescent="0.25">
      <c r="A29" s="14" t="str">
        <f t="shared" si="48"/>
        <v>014</v>
      </c>
      <c r="B29" s="15" t="s">
        <v>39</v>
      </c>
      <c r="C29" s="16" t="str">
        <f t="shared" si="32"/>
        <v>N001</v>
      </c>
      <c r="D29" s="16" t="str">
        <f t="shared" si="33"/>
        <v>RN</v>
      </c>
      <c r="E29" s="16" t="str">
        <f t="shared" si="34"/>
        <v>SGD</v>
      </c>
      <c r="F29" s="17">
        <f t="shared" ca="1" si="3"/>
        <v>46010</v>
      </c>
      <c r="G29" s="18"/>
      <c r="H29" s="16"/>
      <c r="I29" s="16"/>
      <c r="J29" s="15"/>
      <c r="K29" s="16" t="str">
        <f t="shared" si="35"/>
        <v>S</v>
      </c>
      <c r="L29" s="16" t="str">
        <f t="shared" si="36"/>
        <v>7200415</v>
      </c>
      <c r="M29" s="15"/>
      <c r="N29" s="15"/>
      <c r="O29" s="15"/>
      <c r="P29" s="19"/>
      <c r="Q29" s="20" t="str">
        <f t="shared" si="37"/>
        <v/>
      </c>
      <c r="R29" s="15"/>
      <c r="S29" s="15"/>
      <c r="T29" s="16" t="str">
        <f t="shared" si="38"/>
        <v>IE</v>
      </c>
      <c r="U29" s="16" t="str">
        <f t="shared" si="39"/>
        <v/>
      </c>
      <c r="V29" s="16" t="str">
        <f t="shared" si="40"/>
        <v/>
      </c>
      <c r="W29" s="15"/>
      <c r="X29" s="15"/>
      <c r="Y29" s="16"/>
      <c r="Z29" s="15"/>
      <c r="AA29" s="21" t="s">
        <v>93</v>
      </c>
      <c r="AB29" s="16" t="str">
        <f t="shared" si="41"/>
        <v>SMTBAPI</v>
      </c>
      <c r="AC29" s="15" t="s">
        <v>53</v>
      </c>
      <c r="AD29" s="15"/>
      <c r="AE29" s="15"/>
      <c r="AF29" s="16" t="str">
        <f t="shared" si="42"/>
        <v/>
      </c>
      <c r="AG29" s="15"/>
      <c r="AH29" s="16" t="str">
        <f t="shared" si="43"/>
        <v/>
      </c>
      <c r="AI29" s="22"/>
      <c r="AJ29" s="16" t="str">
        <f t="shared" si="44"/>
        <v/>
      </c>
      <c r="AK29" s="23"/>
      <c r="AL29" s="16" t="str">
        <f t="shared" si="45"/>
        <v/>
      </c>
    </row>
    <row r="30" spans="1:38" x14ac:dyDescent="0.25">
      <c r="A30" s="14" t="str">
        <f t="shared" si="31"/>
        <v>015</v>
      </c>
      <c r="B30" s="15" t="s">
        <v>38</v>
      </c>
      <c r="C30" s="16" t="str">
        <f t="shared" si="32"/>
        <v>N001</v>
      </c>
      <c r="D30" s="16" t="str">
        <f t="shared" si="33"/>
        <v>RN</v>
      </c>
      <c r="E30" s="16" t="str">
        <f t="shared" si="34"/>
        <v>SGD</v>
      </c>
      <c r="F30" s="17">
        <f t="shared" ca="1" si="3"/>
        <v>46010</v>
      </c>
      <c r="G30" s="18"/>
      <c r="H30" s="16"/>
      <c r="I30" s="16"/>
      <c r="J30" s="15"/>
      <c r="K30" s="16" t="str">
        <f t="shared" si="35"/>
        <v>K</v>
      </c>
      <c r="L30" s="16" t="str">
        <f t="shared" si="36"/>
        <v>P1</v>
      </c>
      <c r="M30" s="15"/>
      <c r="N30" s="15"/>
      <c r="O30" s="15"/>
      <c r="P30" s="19"/>
      <c r="Q30" s="20" t="str">
        <f t="shared" si="37"/>
        <v/>
      </c>
      <c r="R30" s="15"/>
      <c r="S30" s="15"/>
      <c r="T30" s="16" t="str">
        <f t="shared" si="38"/>
        <v/>
      </c>
      <c r="U30" s="16" t="str">
        <f t="shared" si="39"/>
        <v>PT00</v>
      </c>
      <c r="V30" s="16" t="str">
        <f t="shared" si="40"/>
        <v>F</v>
      </c>
      <c r="W30" s="15"/>
      <c r="X30" s="15"/>
      <c r="Y30" s="16" t="str">
        <f>CONCATENATE(RIGHT(AK30,8),"_",AD30)</f>
        <v>12345678_XYZ</v>
      </c>
      <c r="Z30" s="15"/>
      <c r="AA30" s="21" t="s">
        <v>93</v>
      </c>
      <c r="AB30" s="16" t="str">
        <f t="shared" si="41"/>
        <v>SMTBAPI</v>
      </c>
      <c r="AC30" s="15" t="s">
        <v>53</v>
      </c>
      <c r="AD30" s="15" t="s">
        <v>56</v>
      </c>
      <c r="AE30" s="15" t="s">
        <v>94</v>
      </c>
      <c r="AF30" s="16" t="str">
        <f t="shared" si="42"/>
        <v>*</v>
      </c>
      <c r="AG30" s="15" t="s">
        <v>95</v>
      </c>
      <c r="AH30" s="16" t="str">
        <f t="shared" si="43"/>
        <v>SG</v>
      </c>
      <c r="AI30" t="s">
        <v>54</v>
      </c>
      <c r="AJ30" s="16" t="str">
        <f t="shared" si="44"/>
        <v>PAYNOW_MOBILE</v>
      </c>
      <c r="AK30" s="5" t="s">
        <v>55</v>
      </c>
      <c r="AL30" s="16" t="str">
        <f t="shared" si="45"/>
        <v>SG</v>
      </c>
    </row>
    <row r="31" spans="1:38" x14ac:dyDescent="0.25">
      <c r="A31" s="14" t="str">
        <f t="shared" si="46"/>
        <v>015</v>
      </c>
      <c r="B31" s="15" t="s">
        <v>39</v>
      </c>
      <c r="C31" s="16" t="str">
        <f t="shared" si="32"/>
        <v>N001</v>
      </c>
      <c r="D31" s="16" t="str">
        <f t="shared" si="33"/>
        <v>RN</v>
      </c>
      <c r="E31" s="16" t="str">
        <f t="shared" si="34"/>
        <v>SGD</v>
      </c>
      <c r="F31" s="17">
        <f t="shared" ca="1" si="3"/>
        <v>46010</v>
      </c>
      <c r="G31" s="18"/>
      <c r="H31" s="16"/>
      <c r="I31" s="16"/>
      <c r="J31" s="15"/>
      <c r="K31" s="16" t="str">
        <f t="shared" si="35"/>
        <v>S</v>
      </c>
      <c r="L31" s="16" t="str">
        <f t="shared" si="36"/>
        <v>7200415</v>
      </c>
      <c r="M31" s="15"/>
      <c r="N31" s="15"/>
      <c r="O31" s="15"/>
      <c r="P31" s="19"/>
      <c r="Q31" s="20" t="str">
        <f t="shared" si="37"/>
        <v/>
      </c>
      <c r="R31" s="15"/>
      <c r="S31" s="15"/>
      <c r="T31" s="16" t="str">
        <f t="shared" si="38"/>
        <v>IE</v>
      </c>
      <c r="U31" s="16" t="str">
        <f t="shared" si="39"/>
        <v/>
      </c>
      <c r="V31" s="16" t="str">
        <f t="shared" si="40"/>
        <v/>
      </c>
      <c r="W31" s="15"/>
      <c r="X31" s="15"/>
      <c r="Y31" s="16"/>
      <c r="Z31" s="15"/>
      <c r="AA31" s="21" t="s">
        <v>93</v>
      </c>
      <c r="AB31" s="16" t="str">
        <f t="shared" si="41"/>
        <v>SMTBAPI</v>
      </c>
      <c r="AC31" s="15" t="s">
        <v>53</v>
      </c>
      <c r="AD31" s="15"/>
      <c r="AE31" s="15"/>
      <c r="AF31" s="16" t="str">
        <f t="shared" si="42"/>
        <v/>
      </c>
      <c r="AG31" s="15"/>
      <c r="AH31" s="16" t="str">
        <f t="shared" si="43"/>
        <v/>
      </c>
      <c r="AI31" s="22"/>
      <c r="AJ31" s="16" t="str">
        <f t="shared" si="44"/>
        <v/>
      </c>
      <c r="AK31" s="23"/>
      <c r="AL31" s="16" t="str">
        <f t="shared" si="45"/>
        <v/>
      </c>
    </row>
    <row r="32" spans="1:38" x14ac:dyDescent="0.25">
      <c r="A32" s="14" t="str">
        <f t="shared" si="47"/>
        <v>016</v>
      </c>
      <c r="B32" s="15" t="s">
        <v>38</v>
      </c>
      <c r="C32" s="16" t="str">
        <f t="shared" si="32"/>
        <v>N001</v>
      </c>
      <c r="D32" s="16" t="str">
        <f t="shared" si="33"/>
        <v>RN</v>
      </c>
      <c r="E32" s="16" t="str">
        <f t="shared" si="34"/>
        <v>SGD</v>
      </c>
      <c r="F32" s="17">
        <f t="shared" ca="1" si="3"/>
        <v>46010</v>
      </c>
      <c r="G32" s="18"/>
      <c r="H32" s="16"/>
      <c r="I32" s="16"/>
      <c r="J32" s="15"/>
      <c r="K32" s="16" t="str">
        <f t="shared" si="35"/>
        <v>K</v>
      </c>
      <c r="L32" s="16" t="str">
        <f t="shared" si="36"/>
        <v>P1</v>
      </c>
      <c r="M32" s="15"/>
      <c r="N32" s="15"/>
      <c r="O32" s="15"/>
      <c r="P32" s="19"/>
      <c r="Q32" s="20" t="str">
        <f t="shared" si="37"/>
        <v/>
      </c>
      <c r="R32" s="15"/>
      <c r="S32" s="15"/>
      <c r="T32" s="16" t="str">
        <f t="shared" si="38"/>
        <v/>
      </c>
      <c r="U32" s="16" t="str">
        <f t="shared" si="39"/>
        <v>PT00</v>
      </c>
      <c r="V32" s="16" t="str">
        <f t="shared" si="40"/>
        <v>F</v>
      </c>
      <c r="W32" s="15"/>
      <c r="X32" s="15"/>
      <c r="Y32" s="16" t="str">
        <f>CONCATENATE(RIGHT(AK32,8),"_",AD32)</f>
        <v>12345678_XYZ</v>
      </c>
      <c r="Z32" s="15"/>
      <c r="AA32" s="21" t="s">
        <v>93</v>
      </c>
      <c r="AB32" s="16" t="str">
        <f t="shared" si="41"/>
        <v>SMTBAPI</v>
      </c>
      <c r="AC32" s="15" t="s">
        <v>53</v>
      </c>
      <c r="AD32" s="15" t="s">
        <v>56</v>
      </c>
      <c r="AE32" s="15" t="s">
        <v>94</v>
      </c>
      <c r="AF32" s="16" t="str">
        <f t="shared" si="42"/>
        <v>*</v>
      </c>
      <c r="AG32" s="15" t="s">
        <v>95</v>
      </c>
      <c r="AH32" s="16" t="str">
        <f t="shared" si="43"/>
        <v>SG</v>
      </c>
      <c r="AI32" t="s">
        <v>54</v>
      </c>
      <c r="AJ32" s="16" t="str">
        <f t="shared" si="44"/>
        <v>PAYNOW_MOBILE</v>
      </c>
      <c r="AK32" s="5" t="s">
        <v>55</v>
      </c>
      <c r="AL32" s="16" t="str">
        <f t="shared" si="45"/>
        <v>SG</v>
      </c>
    </row>
    <row r="33" spans="1:38" x14ac:dyDescent="0.25">
      <c r="A33" s="14" t="str">
        <f t="shared" si="48"/>
        <v>016</v>
      </c>
      <c r="B33" s="15" t="s">
        <v>39</v>
      </c>
      <c r="C33" s="16" t="str">
        <f t="shared" si="32"/>
        <v>N001</v>
      </c>
      <c r="D33" s="16" t="str">
        <f t="shared" si="33"/>
        <v>RN</v>
      </c>
      <c r="E33" s="16" t="str">
        <f t="shared" si="34"/>
        <v>SGD</v>
      </c>
      <c r="F33" s="17">
        <f t="shared" ca="1" si="3"/>
        <v>46010</v>
      </c>
      <c r="G33" s="18"/>
      <c r="H33" s="16"/>
      <c r="I33" s="16"/>
      <c r="J33" s="15"/>
      <c r="K33" s="16" t="str">
        <f t="shared" si="35"/>
        <v>S</v>
      </c>
      <c r="L33" s="16" t="str">
        <f t="shared" si="36"/>
        <v>7200415</v>
      </c>
      <c r="M33" s="15"/>
      <c r="N33" s="15"/>
      <c r="O33" s="15"/>
      <c r="P33" s="19"/>
      <c r="Q33" s="20" t="str">
        <f t="shared" si="37"/>
        <v/>
      </c>
      <c r="R33" s="15"/>
      <c r="S33" s="15"/>
      <c r="T33" s="16" t="str">
        <f t="shared" si="38"/>
        <v>IE</v>
      </c>
      <c r="U33" s="16" t="str">
        <f t="shared" si="39"/>
        <v/>
      </c>
      <c r="V33" s="16" t="str">
        <f t="shared" si="40"/>
        <v/>
      </c>
      <c r="W33" s="15"/>
      <c r="X33" s="15"/>
      <c r="Y33" s="16"/>
      <c r="Z33" s="15"/>
      <c r="AA33" s="21" t="s">
        <v>93</v>
      </c>
      <c r="AB33" s="16" t="str">
        <f t="shared" si="41"/>
        <v>SMTBAPI</v>
      </c>
      <c r="AC33" s="15" t="s">
        <v>53</v>
      </c>
      <c r="AD33" s="15"/>
      <c r="AE33" s="15"/>
      <c r="AF33" s="16" t="str">
        <f t="shared" si="42"/>
        <v/>
      </c>
      <c r="AG33" s="15"/>
      <c r="AH33" s="16" t="str">
        <f t="shared" si="43"/>
        <v/>
      </c>
      <c r="AI33" s="22"/>
      <c r="AJ33" s="16" t="str">
        <f t="shared" si="44"/>
        <v/>
      </c>
      <c r="AK33" s="23"/>
      <c r="AL33" s="16" t="str">
        <f t="shared" si="45"/>
        <v/>
      </c>
    </row>
    <row r="34" spans="1:38" x14ac:dyDescent="0.25">
      <c r="A34" s="14" t="str">
        <f t="shared" si="31"/>
        <v>017</v>
      </c>
      <c r="B34" s="15" t="s">
        <v>38</v>
      </c>
      <c r="C34" s="16" t="str">
        <f t="shared" si="32"/>
        <v>N001</v>
      </c>
      <c r="D34" s="16" t="str">
        <f t="shared" si="33"/>
        <v>RN</v>
      </c>
      <c r="E34" s="16" t="str">
        <f t="shared" si="34"/>
        <v>SGD</v>
      </c>
      <c r="F34" s="17">
        <f t="shared" ca="1" si="3"/>
        <v>46010</v>
      </c>
      <c r="G34" s="18"/>
      <c r="H34" s="16"/>
      <c r="I34" s="16"/>
      <c r="J34" s="15"/>
      <c r="K34" s="16" t="str">
        <f t="shared" si="35"/>
        <v>K</v>
      </c>
      <c r="L34" s="16" t="str">
        <f t="shared" si="36"/>
        <v>P1</v>
      </c>
      <c r="M34" s="15"/>
      <c r="N34" s="15"/>
      <c r="O34" s="15"/>
      <c r="P34" s="19"/>
      <c r="Q34" s="20" t="str">
        <f t="shared" si="37"/>
        <v/>
      </c>
      <c r="R34" s="15"/>
      <c r="S34" s="15"/>
      <c r="T34" s="16" t="str">
        <f t="shared" si="38"/>
        <v/>
      </c>
      <c r="U34" s="16" t="str">
        <f t="shared" si="39"/>
        <v>PT00</v>
      </c>
      <c r="V34" s="16" t="str">
        <f t="shared" si="40"/>
        <v>F</v>
      </c>
      <c r="W34" s="15"/>
      <c r="X34" s="15"/>
      <c r="Y34" s="16" t="str">
        <f>CONCATENATE(RIGHT(AK34,8),"_",AD34)</f>
        <v>12345678_XYZ</v>
      </c>
      <c r="Z34" s="15"/>
      <c r="AA34" s="21" t="s">
        <v>93</v>
      </c>
      <c r="AB34" s="16" t="str">
        <f t="shared" si="41"/>
        <v>SMTBAPI</v>
      </c>
      <c r="AC34" s="15" t="s">
        <v>53</v>
      </c>
      <c r="AD34" s="15" t="s">
        <v>56</v>
      </c>
      <c r="AE34" s="15" t="s">
        <v>94</v>
      </c>
      <c r="AF34" s="16" t="str">
        <f t="shared" si="42"/>
        <v>*</v>
      </c>
      <c r="AG34" s="15" t="s">
        <v>95</v>
      </c>
      <c r="AH34" s="16" t="str">
        <f t="shared" si="43"/>
        <v>SG</v>
      </c>
      <c r="AI34" t="s">
        <v>54</v>
      </c>
      <c r="AJ34" s="16" t="str">
        <f t="shared" si="44"/>
        <v>PAYNOW_MOBILE</v>
      </c>
      <c r="AK34" s="5" t="s">
        <v>55</v>
      </c>
      <c r="AL34" s="16" t="str">
        <f t="shared" si="45"/>
        <v>SG</v>
      </c>
    </row>
    <row r="35" spans="1:38" x14ac:dyDescent="0.25">
      <c r="A35" s="14" t="str">
        <f t="shared" si="46"/>
        <v>017</v>
      </c>
      <c r="B35" s="15" t="s">
        <v>39</v>
      </c>
      <c r="C35" s="16" t="str">
        <f t="shared" si="32"/>
        <v>N001</v>
      </c>
      <c r="D35" s="16" t="str">
        <f t="shared" si="33"/>
        <v>RN</v>
      </c>
      <c r="E35" s="16" t="str">
        <f t="shared" si="34"/>
        <v>SGD</v>
      </c>
      <c r="F35" s="17">
        <f t="shared" ca="1" si="3"/>
        <v>46010</v>
      </c>
      <c r="G35" s="18"/>
      <c r="H35" s="16"/>
      <c r="I35" s="16"/>
      <c r="J35" s="15"/>
      <c r="K35" s="16" t="str">
        <f t="shared" si="35"/>
        <v>S</v>
      </c>
      <c r="L35" s="16" t="str">
        <f t="shared" si="36"/>
        <v>7200415</v>
      </c>
      <c r="M35" s="15"/>
      <c r="N35" s="15"/>
      <c r="O35" s="15"/>
      <c r="P35" s="19"/>
      <c r="Q35" s="20" t="str">
        <f t="shared" si="37"/>
        <v/>
      </c>
      <c r="R35" s="15"/>
      <c r="S35" s="15"/>
      <c r="T35" s="16" t="str">
        <f t="shared" si="38"/>
        <v>IE</v>
      </c>
      <c r="U35" s="16" t="str">
        <f t="shared" si="39"/>
        <v/>
      </c>
      <c r="V35" s="16" t="str">
        <f t="shared" si="40"/>
        <v/>
      </c>
      <c r="W35" s="15"/>
      <c r="X35" s="15"/>
      <c r="Y35" s="16"/>
      <c r="Z35" s="15"/>
      <c r="AA35" s="21" t="s">
        <v>93</v>
      </c>
      <c r="AB35" s="16" t="str">
        <f t="shared" si="41"/>
        <v>SMTBAPI</v>
      </c>
      <c r="AC35" s="15" t="s">
        <v>53</v>
      </c>
      <c r="AD35" s="15"/>
      <c r="AE35" s="15"/>
      <c r="AF35" s="16" t="str">
        <f t="shared" si="42"/>
        <v/>
      </c>
      <c r="AG35" s="15"/>
      <c r="AH35" s="16" t="str">
        <f t="shared" si="43"/>
        <v/>
      </c>
      <c r="AI35" s="22"/>
      <c r="AJ35" s="16" t="str">
        <f t="shared" si="44"/>
        <v/>
      </c>
      <c r="AK35" s="23"/>
      <c r="AL35" s="16" t="str">
        <f t="shared" si="45"/>
        <v/>
      </c>
    </row>
    <row r="36" spans="1:38" x14ac:dyDescent="0.25">
      <c r="A36" s="14" t="str">
        <f t="shared" si="47"/>
        <v>018</v>
      </c>
      <c r="B36" s="15" t="s">
        <v>38</v>
      </c>
      <c r="C36" s="16" t="str">
        <f t="shared" si="32"/>
        <v>N001</v>
      </c>
      <c r="D36" s="16" t="str">
        <f t="shared" si="33"/>
        <v>RN</v>
      </c>
      <c r="E36" s="16" t="str">
        <f t="shared" si="34"/>
        <v>SGD</v>
      </c>
      <c r="F36" s="17">
        <f t="shared" ca="1" si="3"/>
        <v>46010</v>
      </c>
      <c r="G36" s="18"/>
      <c r="H36" s="16"/>
      <c r="I36" s="16"/>
      <c r="J36" s="15"/>
      <c r="K36" s="16" t="str">
        <f t="shared" si="35"/>
        <v>K</v>
      </c>
      <c r="L36" s="16" t="str">
        <f t="shared" si="36"/>
        <v>P1</v>
      </c>
      <c r="M36" s="15"/>
      <c r="N36" s="15"/>
      <c r="O36" s="15"/>
      <c r="P36" s="19"/>
      <c r="Q36" s="20" t="str">
        <f t="shared" si="37"/>
        <v/>
      </c>
      <c r="R36" s="15"/>
      <c r="S36" s="15"/>
      <c r="T36" s="16" t="str">
        <f t="shared" si="38"/>
        <v/>
      </c>
      <c r="U36" s="16" t="str">
        <f t="shared" si="39"/>
        <v>PT00</v>
      </c>
      <c r="V36" s="16" t="str">
        <f t="shared" si="40"/>
        <v>F</v>
      </c>
      <c r="W36" s="15"/>
      <c r="X36" s="15"/>
      <c r="Y36" s="16" t="str">
        <f>CONCATENATE(RIGHT(AK36,8),"_",AD36)</f>
        <v>12345678_XYZ</v>
      </c>
      <c r="Z36" s="15"/>
      <c r="AA36" s="21" t="s">
        <v>93</v>
      </c>
      <c r="AB36" s="16" t="str">
        <f t="shared" si="41"/>
        <v>SMTBAPI</v>
      </c>
      <c r="AC36" s="15" t="s">
        <v>53</v>
      </c>
      <c r="AD36" s="15" t="s">
        <v>56</v>
      </c>
      <c r="AE36" s="15" t="s">
        <v>94</v>
      </c>
      <c r="AF36" s="16" t="str">
        <f t="shared" si="42"/>
        <v>*</v>
      </c>
      <c r="AG36" s="15" t="s">
        <v>95</v>
      </c>
      <c r="AH36" s="16" t="str">
        <f t="shared" si="43"/>
        <v>SG</v>
      </c>
      <c r="AI36" t="s">
        <v>54</v>
      </c>
      <c r="AJ36" s="16" t="str">
        <f t="shared" si="44"/>
        <v>PAYNOW_MOBILE</v>
      </c>
      <c r="AK36" s="5" t="s">
        <v>55</v>
      </c>
      <c r="AL36" s="16" t="str">
        <f t="shared" si="45"/>
        <v>SG</v>
      </c>
    </row>
    <row r="37" spans="1:38" x14ac:dyDescent="0.25">
      <c r="A37" s="14" t="str">
        <f t="shared" si="48"/>
        <v>018</v>
      </c>
      <c r="B37" s="15" t="s">
        <v>39</v>
      </c>
      <c r="C37" s="16" t="str">
        <f t="shared" si="32"/>
        <v>N001</v>
      </c>
      <c r="D37" s="16" t="str">
        <f t="shared" si="33"/>
        <v>RN</v>
      </c>
      <c r="E37" s="16" t="str">
        <f t="shared" si="34"/>
        <v>SGD</v>
      </c>
      <c r="F37" s="17">
        <f t="shared" ca="1" si="3"/>
        <v>46010</v>
      </c>
      <c r="G37" s="18"/>
      <c r="H37" s="16"/>
      <c r="I37" s="16"/>
      <c r="J37" s="15"/>
      <c r="K37" s="16" t="str">
        <f t="shared" si="35"/>
        <v>S</v>
      </c>
      <c r="L37" s="16" t="str">
        <f t="shared" si="36"/>
        <v>7200415</v>
      </c>
      <c r="M37" s="15"/>
      <c r="N37" s="15"/>
      <c r="O37" s="15"/>
      <c r="P37" s="19"/>
      <c r="Q37" s="20" t="str">
        <f t="shared" si="37"/>
        <v/>
      </c>
      <c r="R37" s="15"/>
      <c r="S37" s="15"/>
      <c r="T37" s="16" t="str">
        <f t="shared" si="38"/>
        <v>IE</v>
      </c>
      <c r="U37" s="16" t="str">
        <f t="shared" si="39"/>
        <v/>
      </c>
      <c r="V37" s="16" t="str">
        <f t="shared" si="40"/>
        <v/>
      </c>
      <c r="W37" s="15"/>
      <c r="X37" s="15"/>
      <c r="Y37" s="16"/>
      <c r="Z37" s="15"/>
      <c r="AA37" s="21" t="s">
        <v>93</v>
      </c>
      <c r="AB37" s="16" t="str">
        <f t="shared" si="41"/>
        <v>SMTBAPI</v>
      </c>
      <c r="AC37" s="15" t="s">
        <v>53</v>
      </c>
      <c r="AD37" s="15"/>
      <c r="AE37" s="15"/>
      <c r="AF37" s="16" t="str">
        <f t="shared" si="42"/>
        <v/>
      </c>
      <c r="AG37" s="15"/>
      <c r="AH37" s="16" t="str">
        <f t="shared" si="43"/>
        <v/>
      </c>
      <c r="AI37" s="22"/>
      <c r="AJ37" s="16" t="str">
        <f t="shared" si="44"/>
        <v/>
      </c>
      <c r="AK37" s="23"/>
      <c r="AL37" s="16" t="str">
        <f t="shared" si="45"/>
        <v/>
      </c>
    </row>
    <row r="38" spans="1:38" x14ac:dyDescent="0.25">
      <c r="A38" s="14" t="str">
        <f t="shared" si="31"/>
        <v>019</v>
      </c>
      <c r="B38" s="15" t="s">
        <v>38</v>
      </c>
      <c r="C38" s="16" t="str">
        <f t="shared" si="32"/>
        <v>N001</v>
      </c>
      <c r="D38" s="16" t="str">
        <f t="shared" si="33"/>
        <v>RN</v>
      </c>
      <c r="E38" s="16" t="str">
        <f t="shared" si="34"/>
        <v>SGD</v>
      </c>
      <c r="F38" s="17">
        <f t="shared" ca="1" si="3"/>
        <v>46010</v>
      </c>
      <c r="G38" s="18"/>
      <c r="H38" s="16"/>
      <c r="I38" s="16"/>
      <c r="J38" s="15"/>
      <c r="K38" s="16" t="str">
        <f t="shared" si="35"/>
        <v>K</v>
      </c>
      <c r="L38" s="16" t="str">
        <f t="shared" si="36"/>
        <v>P1</v>
      </c>
      <c r="M38" s="15"/>
      <c r="N38" s="15"/>
      <c r="O38" s="15"/>
      <c r="P38" s="19"/>
      <c r="Q38" s="20" t="str">
        <f t="shared" si="37"/>
        <v/>
      </c>
      <c r="R38" s="15"/>
      <c r="S38" s="15"/>
      <c r="T38" s="16" t="str">
        <f t="shared" si="38"/>
        <v/>
      </c>
      <c r="U38" s="16" t="str">
        <f t="shared" si="39"/>
        <v>PT00</v>
      </c>
      <c r="V38" s="16" t="str">
        <f t="shared" si="40"/>
        <v>F</v>
      </c>
      <c r="W38" s="15"/>
      <c r="X38" s="15"/>
      <c r="Y38" s="16" t="str">
        <f>CONCATENATE(RIGHT(AK38,8),"_",AD38)</f>
        <v>12345678_XYZ</v>
      </c>
      <c r="Z38" s="15"/>
      <c r="AA38" s="21" t="s">
        <v>93</v>
      </c>
      <c r="AB38" s="16" t="str">
        <f t="shared" si="41"/>
        <v>SMTBAPI</v>
      </c>
      <c r="AC38" s="15" t="s">
        <v>53</v>
      </c>
      <c r="AD38" s="15" t="s">
        <v>56</v>
      </c>
      <c r="AE38" s="15" t="s">
        <v>94</v>
      </c>
      <c r="AF38" s="16" t="str">
        <f t="shared" si="42"/>
        <v>*</v>
      </c>
      <c r="AG38" s="15" t="s">
        <v>95</v>
      </c>
      <c r="AH38" s="16" t="str">
        <f t="shared" si="43"/>
        <v>SG</v>
      </c>
      <c r="AI38" t="s">
        <v>54</v>
      </c>
      <c r="AJ38" s="16" t="str">
        <f t="shared" si="44"/>
        <v>PAYNOW_MOBILE</v>
      </c>
      <c r="AK38" s="5" t="s">
        <v>55</v>
      </c>
      <c r="AL38" s="16" t="str">
        <f t="shared" si="45"/>
        <v>SG</v>
      </c>
    </row>
    <row r="39" spans="1:38" x14ac:dyDescent="0.25">
      <c r="A39" s="14" t="str">
        <f t="shared" si="46"/>
        <v>019</v>
      </c>
      <c r="B39" s="15" t="s">
        <v>39</v>
      </c>
      <c r="C39" s="16" t="str">
        <f t="shared" si="32"/>
        <v>N001</v>
      </c>
      <c r="D39" s="16" t="str">
        <f t="shared" si="33"/>
        <v>RN</v>
      </c>
      <c r="E39" s="16" t="str">
        <f t="shared" si="34"/>
        <v>SGD</v>
      </c>
      <c r="F39" s="17">
        <f t="shared" ca="1" si="3"/>
        <v>46010</v>
      </c>
      <c r="G39" s="18"/>
      <c r="H39" s="16"/>
      <c r="I39" s="16"/>
      <c r="J39" s="15"/>
      <c r="K39" s="16" t="str">
        <f t="shared" si="35"/>
        <v>S</v>
      </c>
      <c r="L39" s="16" t="str">
        <f t="shared" si="36"/>
        <v>7200415</v>
      </c>
      <c r="M39" s="15"/>
      <c r="N39" s="15"/>
      <c r="O39" s="15"/>
      <c r="P39" s="19"/>
      <c r="Q39" s="20" t="str">
        <f t="shared" si="37"/>
        <v/>
      </c>
      <c r="R39" s="15"/>
      <c r="S39" s="15"/>
      <c r="T39" s="16" t="str">
        <f t="shared" si="38"/>
        <v>IE</v>
      </c>
      <c r="U39" s="16" t="str">
        <f t="shared" si="39"/>
        <v/>
      </c>
      <c r="V39" s="16" t="str">
        <f t="shared" si="40"/>
        <v/>
      </c>
      <c r="W39" s="15"/>
      <c r="X39" s="15"/>
      <c r="Y39" s="16"/>
      <c r="Z39" s="15"/>
      <c r="AA39" s="21" t="s">
        <v>93</v>
      </c>
      <c r="AB39" s="16" t="str">
        <f t="shared" si="41"/>
        <v>SMTBAPI</v>
      </c>
      <c r="AC39" s="15" t="s">
        <v>53</v>
      </c>
      <c r="AD39" s="15"/>
      <c r="AE39" s="15"/>
      <c r="AF39" s="16" t="str">
        <f t="shared" si="42"/>
        <v/>
      </c>
      <c r="AG39" s="15"/>
      <c r="AH39" s="16" t="str">
        <f t="shared" si="43"/>
        <v/>
      </c>
      <c r="AI39" s="22"/>
      <c r="AJ39" s="16" t="str">
        <f t="shared" si="44"/>
        <v/>
      </c>
      <c r="AK39" s="23"/>
      <c r="AL39" s="16" t="str">
        <f t="shared" si="45"/>
        <v/>
      </c>
    </row>
    <row r="40" spans="1:38" x14ac:dyDescent="0.25">
      <c r="A40" s="14" t="str">
        <f t="shared" si="47"/>
        <v>020</v>
      </c>
      <c r="B40" s="15" t="s">
        <v>38</v>
      </c>
      <c r="C40" s="16" t="str">
        <f t="shared" si="32"/>
        <v>N001</v>
      </c>
      <c r="D40" s="16" t="str">
        <f t="shared" si="33"/>
        <v>RN</v>
      </c>
      <c r="E40" s="16" t="str">
        <f t="shared" si="34"/>
        <v>SGD</v>
      </c>
      <c r="F40" s="17">
        <f t="shared" ca="1" si="3"/>
        <v>46010</v>
      </c>
      <c r="G40" s="18"/>
      <c r="H40" s="16"/>
      <c r="I40" s="16"/>
      <c r="J40" s="15"/>
      <c r="K40" s="16" t="str">
        <f t="shared" si="35"/>
        <v>K</v>
      </c>
      <c r="L40" s="16" t="str">
        <f t="shared" si="36"/>
        <v>P1</v>
      </c>
      <c r="M40" s="15"/>
      <c r="N40" s="15"/>
      <c r="O40" s="15"/>
      <c r="P40" s="19"/>
      <c r="Q40" s="20" t="str">
        <f t="shared" si="37"/>
        <v/>
      </c>
      <c r="R40" s="15"/>
      <c r="S40" s="15"/>
      <c r="T40" s="16" t="str">
        <f t="shared" si="38"/>
        <v/>
      </c>
      <c r="U40" s="16" t="str">
        <f t="shared" si="39"/>
        <v>PT00</v>
      </c>
      <c r="V40" s="16" t="str">
        <f t="shared" si="40"/>
        <v>F</v>
      </c>
      <c r="W40" s="15"/>
      <c r="X40" s="15"/>
      <c r="Y40" s="16" t="str">
        <f>CONCATENATE(RIGHT(AK40,8),"_",AD40)</f>
        <v>12345678_XYZ</v>
      </c>
      <c r="Z40" s="15"/>
      <c r="AA40" s="21" t="s">
        <v>93</v>
      </c>
      <c r="AB40" s="16" t="str">
        <f t="shared" si="41"/>
        <v>SMTBAPI</v>
      </c>
      <c r="AC40" s="15" t="s">
        <v>53</v>
      </c>
      <c r="AD40" s="15" t="s">
        <v>56</v>
      </c>
      <c r="AE40" s="15" t="s">
        <v>94</v>
      </c>
      <c r="AF40" s="16" t="str">
        <f t="shared" si="42"/>
        <v>*</v>
      </c>
      <c r="AG40" s="15" t="s">
        <v>95</v>
      </c>
      <c r="AH40" s="16" t="str">
        <f t="shared" si="43"/>
        <v>SG</v>
      </c>
      <c r="AI40" t="s">
        <v>54</v>
      </c>
      <c r="AJ40" s="16" t="str">
        <f t="shared" si="44"/>
        <v>PAYNOW_MOBILE</v>
      </c>
      <c r="AK40" s="5" t="s">
        <v>55</v>
      </c>
      <c r="AL40" s="16" t="str">
        <f t="shared" si="45"/>
        <v>SG</v>
      </c>
    </row>
    <row r="41" spans="1:38" x14ac:dyDescent="0.25">
      <c r="A41" s="14" t="str">
        <f t="shared" si="48"/>
        <v>020</v>
      </c>
      <c r="B41" s="15" t="s">
        <v>39</v>
      </c>
      <c r="C41" s="16" t="str">
        <f t="shared" si="32"/>
        <v>N001</v>
      </c>
      <c r="D41" s="16" t="str">
        <f t="shared" si="33"/>
        <v>RN</v>
      </c>
      <c r="E41" s="16" t="str">
        <f t="shared" si="34"/>
        <v>SGD</v>
      </c>
      <c r="F41" s="17">
        <f t="shared" ca="1" si="3"/>
        <v>46010</v>
      </c>
      <c r="G41" s="18"/>
      <c r="H41" s="16"/>
      <c r="I41" s="16"/>
      <c r="J41" s="15"/>
      <c r="K41" s="16" t="str">
        <f t="shared" si="35"/>
        <v>S</v>
      </c>
      <c r="L41" s="16" t="str">
        <f t="shared" si="36"/>
        <v>7200415</v>
      </c>
      <c r="M41" s="15"/>
      <c r="N41" s="15"/>
      <c r="O41" s="15"/>
      <c r="P41" s="19"/>
      <c r="Q41" s="20" t="str">
        <f t="shared" si="37"/>
        <v/>
      </c>
      <c r="R41" s="15"/>
      <c r="S41" s="15"/>
      <c r="T41" s="16" t="str">
        <f t="shared" si="38"/>
        <v>IE</v>
      </c>
      <c r="U41" s="16" t="str">
        <f t="shared" si="39"/>
        <v/>
      </c>
      <c r="V41" s="16" t="str">
        <f t="shared" si="40"/>
        <v/>
      </c>
      <c r="W41" s="15"/>
      <c r="X41" s="15"/>
      <c r="Y41" s="16"/>
      <c r="Z41" s="15"/>
      <c r="AA41" s="21" t="s">
        <v>93</v>
      </c>
      <c r="AB41" s="16" t="str">
        <f t="shared" si="41"/>
        <v>SMTBAPI</v>
      </c>
      <c r="AC41" s="15" t="s">
        <v>53</v>
      </c>
      <c r="AD41" s="15"/>
      <c r="AE41" s="15"/>
      <c r="AF41" s="16" t="str">
        <f t="shared" si="42"/>
        <v/>
      </c>
      <c r="AG41" s="15"/>
      <c r="AH41" s="16" t="str">
        <f t="shared" si="43"/>
        <v/>
      </c>
      <c r="AI41" s="22"/>
      <c r="AJ41" s="16" t="str">
        <f t="shared" si="44"/>
        <v/>
      </c>
      <c r="AK41" s="23"/>
      <c r="AL41" s="16" t="str">
        <f t="shared" si="45"/>
        <v/>
      </c>
    </row>
    <row r="42" spans="1:38" x14ac:dyDescent="0.25">
      <c r="A42" s="14" t="str">
        <f t="shared" si="31"/>
        <v>021</v>
      </c>
      <c r="B42" s="15" t="s">
        <v>38</v>
      </c>
      <c r="C42" s="16" t="str">
        <f t="shared" si="32"/>
        <v>N001</v>
      </c>
      <c r="D42" s="16" t="str">
        <f t="shared" si="33"/>
        <v>RN</v>
      </c>
      <c r="E42" s="16" t="str">
        <f t="shared" si="34"/>
        <v>SGD</v>
      </c>
      <c r="F42" s="17">
        <f t="shared" ca="1" si="3"/>
        <v>46010</v>
      </c>
      <c r="G42" s="18"/>
      <c r="H42" s="16"/>
      <c r="I42" s="16"/>
      <c r="J42" s="15"/>
      <c r="K42" s="16" t="str">
        <f t="shared" si="35"/>
        <v>K</v>
      </c>
      <c r="L42" s="16" t="str">
        <f t="shared" si="36"/>
        <v>P1</v>
      </c>
      <c r="M42" s="15"/>
      <c r="N42" s="15"/>
      <c r="O42" s="15"/>
      <c r="P42" s="19"/>
      <c r="Q42" s="20" t="str">
        <f t="shared" si="37"/>
        <v/>
      </c>
      <c r="R42" s="15"/>
      <c r="S42" s="15"/>
      <c r="T42" s="16" t="str">
        <f t="shared" si="38"/>
        <v/>
      </c>
      <c r="U42" s="16" t="str">
        <f t="shared" si="39"/>
        <v>PT00</v>
      </c>
      <c r="V42" s="16" t="str">
        <f t="shared" si="40"/>
        <v>F</v>
      </c>
      <c r="W42" s="15"/>
      <c r="X42" s="15"/>
      <c r="Y42" s="16" t="str">
        <f>CONCATENATE(RIGHT(AK42,8),"_",AD42)</f>
        <v>12345678_XYZ</v>
      </c>
      <c r="Z42" s="15"/>
      <c r="AA42" s="21" t="s">
        <v>93</v>
      </c>
      <c r="AB42" s="16" t="str">
        <f t="shared" si="41"/>
        <v>SMTBAPI</v>
      </c>
      <c r="AC42" s="15" t="s">
        <v>53</v>
      </c>
      <c r="AD42" s="15" t="s">
        <v>56</v>
      </c>
      <c r="AE42" s="15" t="s">
        <v>94</v>
      </c>
      <c r="AF42" s="16" t="str">
        <f t="shared" si="42"/>
        <v>*</v>
      </c>
      <c r="AG42" s="15" t="s">
        <v>95</v>
      </c>
      <c r="AH42" s="16" t="str">
        <f t="shared" si="43"/>
        <v>SG</v>
      </c>
      <c r="AI42" t="s">
        <v>54</v>
      </c>
      <c r="AJ42" s="16" t="str">
        <f t="shared" si="44"/>
        <v>PAYNOW_MOBILE</v>
      </c>
      <c r="AK42" s="5" t="s">
        <v>55</v>
      </c>
      <c r="AL42" s="16" t="str">
        <f t="shared" si="45"/>
        <v>SG</v>
      </c>
    </row>
    <row r="43" spans="1:38" x14ac:dyDescent="0.25">
      <c r="A43" s="14" t="str">
        <f t="shared" si="46"/>
        <v>021</v>
      </c>
      <c r="B43" s="15" t="s">
        <v>39</v>
      </c>
      <c r="C43" s="16" t="str">
        <f t="shared" si="32"/>
        <v>N001</v>
      </c>
      <c r="D43" s="16" t="str">
        <f t="shared" si="33"/>
        <v>RN</v>
      </c>
      <c r="E43" s="16" t="str">
        <f t="shared" si="34"/>
        <v>SGD</v>
      </c>
      <c r="F43" s="17">
        <f t="shared" ca="1" si="3"/>
        <v>46010</v>
      </c>
      <c r="G43" s="18"/>
      <c r="H43" s="16"/>
      <c r="I43" s="16"/>
      <c r="J43" s="15"/>
      <c r="K43" s="16" t="str">
        <f t="shared" si="35"/>
        <v>S</v>
      </c>
      <c r="L43" s="16" t="str">
        <f t="shared" si="36"/>
        <v>7200415</v>
      </c>
      <c r="M43" s="15"/>
      <c r="N43" s="15"/>
      <c r="O43" s="15"/>
      <c r="P43" s="19"/>
      <c r="Q43" s="20" t="str">
        <f t="shared" si="37"/>
        <v/>
      </c>
      <c r="R43" s="15"/>
      <c r="S43" s="15"/>
      <c r="T43" s="16" t="str">
        <f t="shared" si="38"/>
        <v>IE</v>
      </c>
      <c r="U43" s="16" t="str">
        <f t="shared" si="39"/>
        <v/>
      </c>
      <c r="V43" s="16" t="str">
        <f t="shared" si="40"/>
        <v/>
      </c>
      <c r="W43" s="15"/>
      <c r="X43" s="15"/>
      <c r="Y43" s="16"/>
      <c r="Z43" s="15"/>
      <c r="AA43" s="21" t="s">
        <v>93</v>
      </c>
      <c r="AB43" s="16" t="str">
        <f t="shared" si="41"/>
        <v>SMTBAPI</v>
      </c>
      <c r="AC43" s="15" t="s">
        <v>53</v>
      </c>
      <c r="AD43" s="15"/>
      <c r="AE43" s="15"/>
      <c r="AF43" s="16" t="str">
        <f t="shared" si="42"/>
        <v/>
      </c>
      <c r="AG43" s="15"/>
      <c r="AH43" s="16" t="str">
        <f t="shared" si="43"/>
        <v/>
      </c>
      <c r="AI43" s="22"/>
      <c r="AJ43" s="16" t="str">
        <f t="shared" si="44"/>
        <v/>
      </c>
      <c r="AK43" s="23"/>
      <c r="AL43" s="16" t="str">
        <f t="shared" si="45"/>
        <v/>
      </c>
    </row>
    <row r="44" spans="1:38" x14ac:dyDescent="0.25">
      <c r="A44" s="14" t="str">
        <f t="shared" si="47"/>
        <v>022</v>
      </c>
      <c r="B44" s="15" t="s">
        <v>38</v>
      </c>
      <c r="C44" s="16" t="str">
        <f t="shared" si="32"/>
        <v>N001</v>
      </c>
      <c r="D44" s="16" t="str">
        <f t="shared" si="33"/>
        <v>RN</v>
      </c>
      <c r="E44" s="16" t="str">
        <f t="shared" si="34"/>
        <v>SGD</v>
      </c>
      <c r="F44" s="17">
        <f t="shared" ca="1" si="3"/>
        <v>46010</v>
      </c>
      <c r="G44" s="18"/>
      <c r="H44" s="16"/>
      <c r="I44" s="16"/>
      <c r="J44" s="15"/>
      <c r="K44" s="16" t="str">
        <f t="shared" si="35"/>
        <v>K</v>
      </c>
      <c r="L44" s="16" t="str">
        <f t="shared" si="36"/>
        <v>P1</v>
      </c>
      <c r="M44" s="15"/>
      <c r="N44" s="15"/>
      <c r="O44" s="15"/>
      <c r="P44" s="19"/>
      <c r="Q44" s="20" t="str">
        <f t="shared" si="37"/>
        <v/>
      </c>
      <c r="R44" s="15"/>
      <c r="S44" s="15"/>
      <c r="T44" s="16" t="str">
        <f t="shared" si="38"/>
        <v/>
      </c>
      <c r="U44" s="16" t="str">
        <f t="shared" si="39"/>
        <v>PT00</v>
      </c>
      <c r="V44" s="16" t="str">
        <f t="shared" si="40"/>
        <v>F</v>
      </c>
      <c r="W44" s="15"/>
      <c r="X44" s="15"/>
      <c r="Y44" s="16" t="str">
        <f>CONCATENATE(RIGHT(AK44,8),"_",AD44)</f>
        <v>12345678_XYZ</v>
      </c>
      <c r="Z44" s="15"/>
      <c r="AA44" s="21" t="s">
        <v>93</v>
      </c>
      <c r="AB44" s="16" t="str">
        <f t="shared" si="41"/>
        <v>SMTBAPI</v>
      </c>
      <c r="AC44" s="15" t="s">
        <v>53</v>
      </c>
      <c r="AD44" s="15" t="s">
        <v>56</v>
      </c>
      <c r="AE44" s="15" t="s">
        <v>94</v>
      </c>
      <c r="AF44" s="16" t="str">
        <f t="shared" si="42"/>
        <v>*</v>
      </c>
      <c r="AG44" s="15" t="s">
        <v>95</v>
      </c>
      <c r="AH44" s="16" t="str">
        <f t="shared" si="43"/>
        <v>SG</v>
      </c>
      <c r="AI44" t="s">
        <v>54</v>
      </c>
      <c r="AJ44" s="16" t="str">
        <f t="shared" si="44"/>
        <v>PAYNOW_MOBILE</v>
      </c>
      <c r="AK44" s="5" t="s">
        <v>55</v>
      </c>
      <c r="AL44" s="16" t="str">
        <f t="shared" si="45"/>
        <v>SG</v>
      </c>
    </row>
    <row r="45" spans="1:38" x14ac:dyDescent="0.25">
      <c r="A45" s="14" t="str">
        <f t="shared" si="48"/>
        <v>022</v>
      </c>
      <c r="B45" s="15" t="s">
        <v>39</v>
      </c>
      <c r="C45" s="16" t="str">
        <f t="shared" si="32"/>
        <v>N001</v>
      </c>
      <c r="D45" s="16" t="str">
        <f t="shared" si="33"/>
        <v>RN</v>
      </c>
      <c r="E45" s="16" t="str">
        <f t="shared" si="34"/>
        <v>SGD</v>
      </c>
      <c r="F45" s="17">
        <f t="shared" ca="1" si="3"/>
        <v>46010</v>
      </c>
      <c r="G45" s="18"/>
      <c r="H45" s="16"/>
      <c r="I45" s="16"/>
      <c r="J45" s="15"/>
      <c r="K45" s="16" t="str">
        <f t="shared" si="35"/>
        <v>S</v>
      </c>
      <c r="L45" s="16" t="str">
        <f t="shared" si="36"/>
        <v>7200415</v>
      </c>
      <c r="M45" s="15"/>
      <c r="N45" s="15"/>
      <c r="O45" s="15"/>
      <c r="P45" s="19"/>
      <c r="Q45" s="20" t="str">
        <f t="shared" si="37"/>
        <v/>
      </c>
      <c r="R45" s="15"/>
      <c r="S45" s="15"/>
      <c r="T45" s="16" t="str">
        <f t="shared" si="38"/>
        <v>IE</v>
      </c>
      <c r="U45" s="16" t="str">
        <f t="shared" si="39"/>
        <v/>
      </c>
      <c r="V45" s="16" t="str">
        <f t="shared" si="40"/>
        <v/>
      </c>
      <c r="W45" s="15"/>
      <c r="X45" s="15"/>
      <c r="Y45" s="16"/>
      <c r="Z45" s="15"/>
      <c r="AA45" s="21" t="s">
        <v>93</v>
      </c>
      <c r="AB45" s="16" t="str">
        <f t="shared" si="41"/>
        <v>SMTBAPI</v>
      </c>
      <c r="AC45" s="15" t="s">
        <v>53</v>
      </c>
      <c r="AD45" s="15"/>
      <c r="AE45" s="15"/>
      <c r="AF45" s="16" t="str">
        <f t="shared" si="42"/>
        <v/>
      </c>
      <c r="AG45" s="15"/>
      <c r="AH45" s="16" t="str">
        <f t="shared" si="43"/>
        <v/>
      </c>
      <c r="AI45" s="22"/>
      <c r="AJ45" s="16" t="str">
        <f t="shared" si="44"/>
        <v/>
      </c>
      <c r="AK45" s="23"/>
      <c r="AL45" s="16" t="str">
        <f t="shared" si="45"/>
        <v/>
      </c>
    </row>
    <row r="46" spans="1:38" x14ac:dyDescent="0.25">
      <c r="A46" s="14" t="str">
        <f t="shared" si="31"/>
        <v>023</v>
      </c>
      <c r="B46" s="15" t="s">
        <v>38</v>
      </c>
      <c r="C46" s="16" t="str">
        <f t="shared" si="32"/>
        <v>N001</v>
      </c>
      <c r="D46" s="16" t="str">
        <f t="shared" si="33"/>
        <v>RN</v>
      </c>
      <c r="E46" s="16" t="str">
        <f t="shared" si="34"/>
        <v>SGD</v>
      </c>
      <c r="F46" s="17">
        <f t="shared" ca="1" si="3"/>
        <v>46010</v>
      </c>
      <c r="G46" s="18"/>
      <c r="H46" s="16"/>
      <c r="I46" s="16"/>
      <c r="J46" s="15"/>
      <c r="K46" s="16" t="str">
        <f t="shared" si="35"/>
        <v>K</v>
      </c>
      <c r="L46" s="16" t="str">
        <f t="shared" si="36"/>
        <v>P1</v>
      </c>
      <c r="M46" s="15"/>
      <c r="N46" s="15"/>
      <c r="O46" s="15"/>
      <c r="P46" s="19"/>
      <c r="Q46" s="20" t="str">
        <f t="shared" si="37"/>
        <v/>
      </c>
      <c r="R46" s="15"/>
      <c r="S46" s="15"/>
      <c r="T46" s="16" t="str">
        <f t="shared" si="38"/>
        <v/>
      </c>
      <c r="U46" s="16" t="str">
        <f t="shared" si="39"/>
        <v>PT00</v>
      </c>
      <c r="V46" s="16" t="str">
        <f t="shared" si="40"/>
        <v>F</v>
      </c>
      <c r="W46" s="15"/>
      <c r="X46" s="15"/>
      <c r="Y46" s="16" t="str">
        <f>CONCATENATE(RIGHT(AK46,8),"_",AD46)</f>
        <v>12345678_XYZ</v>
      </c>
      <c r="Z46" s="15"/>
      <c r="AA46" s="21" t="s">
        <v>93</v>
      </c>
      <c r="AB46" s="16" t="str">
        <f t="shared" si="41"/>
        <v>SMTBAPI</v>
      </c>
      <c r="AC46" s="15" t="s">
        <v>53</v>
      </c>
      <c r="AD46" s="15" t="s">
        <v>56</v>
      </c>
      <c r="AE46" s="15" t="s">
        <v>94</v>
      </c>
      <c r="AF46" s="16" t="str">
        <f t="shared" si="42"/>
        <v>*</v>
      </c>
      <c r="AG46" s="15" t="s">
        <v>95</v>
      </c>
      <c r="AH46" s="16" t="str">
        <f t="shared" si="43"/>
        <v>SG</v>
      </c>
      <c r="AI46" t="s">
        <v>54</v>
      </c>
      <c r="AJ46" s="16" t="str">
        <f t="shared" si="44"/>
        <v>PAYNOW_MOBILE</v>
      </c>
      <c r="AK46" s="5" t="s">
        <v>55</v>
      </c>
      <c r="AL46" s="16" t="str">
        <f t="shared" si="45"/>
        <v>SG</v>
      </c>
    </row>
    <row r="47" spans="1:38" x14ac:dyDescent="0.25">
      <c r="A47" s="14" t="str">
        <f t="shared" si="46"/>
        <v>023</v>
      </c>
      <c r="B47" s="15" t="s">
        <v>39</v>
      </c>
      <c r="C47" s="16" t="str">
        <f t="shared" si="32"/>
        <v>N001</v>
      </c>
      <c r="D47" s="16" t="str">
        <f t="shared" si="33"/>
        <v>RN</v>
      </c>
      <c r="E47" s="16" t="str">
        <f t="shared" si="34"/>
        <v>SGD</v>
      </c>
      <c r="F47" s="17">
        <f t="shared" ca="1" si="3"/>
        <v>46010</v>
      </c>
      <c r="G47" s="18"/>
      <c r="H47" s="16"/>
      <c r="I47" s="16"/>
      <c r="J47" s="15"/>
      <c r="K47" s="16" t="str">
        <f t="shared" si="35"/>
        <v>S</v>
      </c>
      <c r="L47" s="16" t="str">
        <f t="shared" si="36"/>
        <v>7200415</v>
      </c>
      <c r="M47" s="15"/>
      <c r="N47" s="15"/>
      <c r="O47" s="15"/>
      <c r="P47" s="19"/>
      <c r="Q47" s="20" t="str">
        <f t="shared" si="37"/>
        <v/>
      </c>
      <c r="R47" s="15"/>
      <c r="S47" s="15"/>
      <c r="T47" s="16" t="str">
        <f t="shared" si="38"/>
        <v>IE</v>
      </c>
      <c r="U47" s="16" t="str">
        <f t="shared" si="39"/>
        <v/>
      </c>
      <c r="V47" s="16" t="str">
        <f t="shared" si="40"/>
        <v/>
      </c>
      <c r="W47" s="15"/>
      <c r="X47" s="15"/>
      <c r="Y47" s="16"/>
      <c r="Z47" s="15"/>
      <c r="AA47" s="21" t="s">
        <v>93</v>
      </c>
      <c r="AB47" s="16" t="str">
        <f t="shared" si="41"/>
        <v>SMTBAPI</v>
      </c>
      <c r="AC47" s="15" t="s">
        <v>53</v>
      </c>
      <c r="AD47" s="15"/>
      <c r="AE47" s="15"/>
      <c r="AF47" s="16" t="str">
        <f t="shared" si="42"/>
        <v/>
      </c>
      <c r="AG47" s="15"/>
      <c r="AH47" s="16" t="str">
        <f t="shared" si="43"/>
        <v/>
      </c>
      <c r="AI47" s="22"/>
      <c r="AJ47" s="16" t="str">
        <f t="shared" si="44"/>
        <v/>
      </c>
      <c r="AK47" s="23"/>
      <c r="AL47" s="16" t="str">
        <f t="shared" si="45"/>
        <v/>
      </c>
    </row>
    <row r="48" spans="1:38" x14ac:dyDescent="0.25">
      <c r="A48" s="14" t="str">
        <f t="shared" si="47"/>
        <v>024</v>
      </c>
      <c r="B48" s="15" t="s">
        <v>38</v>
      </c>
      <c r="C48" s="16" t="str">
        <f t="shared" si="32"/>
        <v>N001</v>
      </c>
      <c r="D48" s="16" t="str">
        <f t="shared" si="33"/>
        <v>RN</v>
      </c>
      <c r="E48" s="16" t="str">
        <f t="shared" si="34"/>
        <v>SGD</v>
      </c>
      <c r="F48" s="17">
        <f t="shared" ca="1" si="3"/>
        <v>46010</v>
      </c>
      <c r="G48" s="18"/>
      <c r="H48" s="16"/>
      <c r="I48" s="16"/>
      <c r="J48" s="15"/>
      <c r="K48" s="16" t="str">
        <f t="shared" si="35"/>
        <v>K</v>
      </c>
      <c r="L48" s="16" t="str">
        <f t="shared" si="36"/>
        <v>P1</v>
      </c>
      <c r="M48" s="15"/>
      <c r="N48" s="15"/>
      <c r="O48" s="15"/>
      <c r="P48" s="19"/>
      <c r="Q48" s="20" t="str">
        <f t="shared" si="37"/>
        <v/>
      </c>
      <c r="R48" s="15"/>
      <c r="S48" s="15"/>
      <c r="T48" s="16" t="str">
        <f t="shared" si="38"/>
        <v/>
      </c>
      <c r="U48" s="16" t="str">
        <f t="shared" si="39"/>
        <v>PT00</v>
      </c>
      <c r="V48" s="16" t="str">
        <f t="shared" si="40"/>
        <v>F</v>
      </c>
      <c r="W48" s="15"/>
      <c r="X48" s="15"/>
      <c r="Y48" s="16" t="str">
        <f>CONCATENATE(RIGHT(AK48,8),"_",AD48)</f>
        <v>12345678_XYZ</v>
      </c>
      <c r="Z48" s="15"/>
      <c r="AA48" s="21" t="s">
        <v>93</v>
      </c>
      <c r="AB48" s="16" t="str">
        <f t="shared" si="41"/>
        <v>SMTBAPI</v>
      </c>
      <c r="AC48" s="15" t="s">
        <v>53</v>
      </c>
      <c r="AD48" s="15" t="s">
        <v>56</v>
      </c>
      <c r="AE48" s="15" t="s">
        <v>94</v>
      </c>
      <c r="AF48" s="16" t="str">
        <f t="shared" si="42"/>
        <v>*</v>
      </c>
      <c r="AG48" s="15" t="s">
        <v>95</v>
      </c>
      <c r="AH48" s="16" t="str">
        <f t="shared" si="43"/>
        <v>SG</v>
      </c>
      <c r="AI48" t="s">
        <v>54</v>
      </c>
      <c r="AJ48" s="16" t="str">
        <f t="shared" si="44"/>
        <v>PAYNOW_MOBILE</v>
      </c>
      <c r="AK48" s="5" t="s">
        <v>55</v>
      </c>
      <c r="AL48" s="16" t="str">
        <f t="shared" si="45"/>
        <v>SG</v>
      </c>
    </row>
    <row r="49" spans="1:38" x14ac:dyDescent="0.25">
      <c r="A49" s="14" t="str">
        <f t="shared" si="48"/>
        <v>024</v>
      </c>
      <c r="B49" s="15" t="s">
        <v>39</v>
      </c>
      <c r="C49" s="16" t="str">
        <f t="shared" si="32"/>
        <v>N001</v>
      </c>
      <c r="D49" s="16" t="str">
        <f t="shared" si="33"/>
        <v>RN</v>
      </c>
      <c r="E49" s="16" t="str">
        <f t="shared" si="34"/>
        <v>SGD</v>
      </c>
      <c r="F49" s="17">
        <f t="shared" ca="1" si="3"/>
        <v>46010</v>
      </c>
      <c r="G49" s="18"/>
      <c r="H49" s="16"/>
      <c r="I49" s="16"/>
      <c r="J49" s="15"/>
      <c r="K49" s="16" t="str">
        <f t="shared" si="35"/>
        <v>S</v>
      </c>
      <c r="L49" s="16" t="str">
        <f t="shared" si="36"/>
        <v>7200415</v>
      </c>
      <c r="M49" s="15"/>
      <c r="N49" s="15"/>
      <c r="O49" s="15"/>
      <c r="P49" s="19"/>
      <c r="Q49" s="20" t="str">
        <f t="shared" si="37"/>
        <v/>
      </c>
      <c r="R49" s="15"/>
      <c r="S49" s="15"/>
      <c r="T49" s="16" t="str">
        <f t="shared" si="38"/>
        <v>IE</v>
      </c>
      <c r="U49" s="16" t="str">
        <f t="shared" si="39"/>
        <v/>
      </c>
      <c r="V49" s="16" t="str">
        <f t="shared" si="40"/>
        <v/>
      </c>
      <c r="W49" s="15"/>
      <c r="X49" s="15"/>
      <c r="Y49" s="16"/>
      <c r="Z49" s="15"/>
      <c r="AA49" s="21" t="s">
        <v>93</v>
      </c>
      <c r="AB49" s="16" t="str">
        <f t="shared" si="41"/>
        <v>SMTBAPI</v>
      </c>
      <c r="AC49" s="15" t="s">
        <v>53</v>
      </c>
      <c r="AD49" s="15"/>
      <c r="AE49" s="15"/>
      <c r="AF49" s="16" t="str">
        <f t="shared" si="42"/>
        <v/>
      </c>
      <c r="AG49" s="15"/>
      <c r="AH49" s="16" t="str">
        <f t="shared" si="43"/>
        <v/>
      </c>
      <c r="AI49" s="22"/>
      <c r="AJ49" s="16" t="str">
        <f t="shared" si="44"/>
        <v/>
      </c>
      <c r="AK49" s="23"/>
      <c r="AL49" s="16" t="str">
        <f t="shared" si="45"/>
        <v/>
      </c>
    </row>
    <row r="50" spans="1:38" x14ac:dyDescent="0.25">
      <c r="A50" s="14" t="str">
        <f t="shared" si="31"/>
        <v>025</v>
      </c>
      <c r="B50" s="15" t="s">
        <v>38</v>
      </c>
      <c r="C50" s="16" t="str">
        <f t="shared" si="32"/>
        <v>N001</v>
      </c>
      <c r="D50" s="16" t="str">
        <f t="shared" si="33"/>
        <v>RN</v>
      </c>
      <c r="E50" s="16" t="str">
        <f t="shared" si="34"/>
        <v>SGD</v>
      </c>
      <c r="F50" s="17">
        <f t="shared" ca="1" si="3"/>
        <v>46010</v>
      </c>
      <c r="G50" s="18"/>
      <c r="H50" s="16"/>
      <c r="I50" s="16"/>
      <c r="J50" s="15"/>
      <c r="K50" s="16" t="str">
        <f t="shared" si="35"/>
        <v>K</v>
      </c>
      <c r="L50" s="16" t="str">
        <f t="shared" si="36"/>
        <v>P1</v>
      </c>
      <c r="M50" s="15"/>
      <c r="N50" s="15"/>
      <c r="O50" s="15"/>
      <c r="P50" s="19"/>
      <c r="Q50" s="20" t="str">
        <f t="shared" si="37"/>
        <v/>
      </c>
      <c r="R50" s="15"/>
      <c r="S50" s="15"/>
      <c r="T50" s="16" t="str">
        <f t="shared" si="38"/>
        <v/>
      </c>
      <c r="U50" s="16" t="str">
        <f t="shared" si="39"/>
        <v>PT00</v>
      </c>
      <c r="V50" s="16" t="str">
        <f t="shared" si="40"/>
        <v>F</v>
      </c>
      <c r="W50" s="15"/>
      <c r="X50" s="15"/>
      <c r="Y50" s="16" t="str">
        <f>CONCATENATE(RIGHT(AK50,8),"_",AD50)</f>
        <v>12345678_XYZ</v>
      </c>
      <c r="Z50" s="15"/>
      <c r="AA50" s="21" t="s">
        <v>93</v>
      </c>
      <c r="AB50" s="16" t="str">
        <f t="shared" si="41"/>
        <v>SMTBAPI</v>
      </c>
      <c r="AC50" s="15" t="s">
        <v>53</v>
      </c>
      <c r="AD50" s="15" t="s">
        <v>56</v>
      </c>
      <c r="AE50" s="15" t="s">
        <v>94</v>
      </c>
      <c r="AF50" s="16" t="str">
        <f t="shared" si="42"/>
        <v>*</v>
      </c>
      <c r="AG50" s="15" t="s">
        <v>95</v>
      </c>
      <c r="AH50" s="16" t="str">
        <f t="shared" si="43"/>
        <v>SG</v>
      </c>
      <c r="AI50" t="s">
        <v>54</v>
      </c>
      <c r="AJ50" s="16" t="str">
        <f t="shared" si="44"/>
        <v>PAYNOW_MOBILE</v>
      </c>
      <c r="AK50" s="5" t="s">
        <v>55</v>
      </c>
      <c r="AL50" s="16" t="str">
        <f t="shared" si="45"/>
        <v>SG</v>
      </c>
    </row>
    <row r="51" spans="1:38" x14ac:dyDescent="0.25">
      <c r="A51" s="14" t="str">
        <f t="shared" si="46"/>
        <v>025</v>
      </c>
      <c r="B51" s="15" t="s">
        <v>39</v>
      </c>
      <c r="C51" s="16" t="str">
        <f t="shared" si="32"/>
        <v>N001</v>
      </c>
      <c r="D51" s="16" t="str">
        <f t="shared" si="33"/>
        <v>RN</v>
      </c>
      <c r="E51" s="16" t="str">
        <f t="shared" si="34"/>
        <v>SGD</v>
      </c>
      <c r="F51" s="17">
        <f t="shared" ca="1" si="3"/>
        <v>46010</v>
      </c>
      <c r="G51" s="18"/>
      <c r="H51" s="16"/>
      <c r="I51" s="16"/>
      <c r="J51" s="15"/>
      <c r="K51" s="16" t="str">
        <f t="shared" si="35"/>
        <v>S</v>
      </c>
      <c r="L51" s="16" t="str">
        <f t="shared" si="36"/>
        <v>7200415</v>
      </c>
      <c r="M51" s="15"/>
      <c r="N51" s="15"/>
      <c r="O51" s="15"/>
      <c r="P51" s="19"/>
      <c r="Q51" s="20" t="str">
        <f t="shared" si="37"/>
        <v/>
      </c>
      <c r="R51" s="15"/>
      <c r="S51" s="15"/>
      <c r="T51" s="16" t="str">
        <f t="shared" si="38"/>
        <v>IE</v>
      </c>
      <c r="U51" s="16" t="str">
        <f t="shared" si="39"/>
        <v/>
      </c>
      <c r="V51" s="16" t="str">
        <f t="shared" si="40"/>
        <v/>
      </c>
      <c r="W51" s="15"/>
      <c r="X51" s="15"/>
      <c r="Y51" s="16"/>
      <c r="Z51" s="15"/>
      <c r="AA51" s="21" t="s">
        <v>93</v>
      </c>
      <c r="AB51" s="16" t="str">
        <f t="shared" si="41"/>
        <v>SMTBAPI</v>
      </c>
      <c r="AC51" s="15" t="s">
        <v>53</v>
      </c>
      <c r="AD51" s="15"/>
      <c r="AE51" s="15"/>
      <c r="AF51" s="16" t="str">
        <f t="shared" si="42"/>
        <v/>
      </c>
      <c r="AG51" s="15"/>
      <c r="AH51" s="16" t="str">
        <f t="shared" si="43"/>
        <v/>
      </c>
      <c r="AI51" s="22"/>
      <c r="AJ51" s="16" t="str">
        <f t="shared" si="44"/>
        <v/>
      </c>
      <c r="AK51" s="23"/>
      <c r="AL51" s="16" t="str">
        <f t="shared" si="45"/>
        <v/>
      </c>
    </row>
    <row r="52" spans="1:38" x14ac:dyDescent="0.25">
      <c r="A52" s="14" t="str">
        <f t="shared" si="47"/>
        <v>026</v>
      </c>
      <c r="B52" s="15" t="s">
        <v>38</v>
      </c>
      <c r="C52" s="16" t="str">
        <f t="shared" si="32"/>
        <v>N001</v>
      </c>
      <c r="D52" s="16" t="str">
        <f t="shared" si="33"/>
        <v>RN</v>
      </c>
      <c r="E52" s="16" t="str">
        <f t="shared" si="34"/>
        <v>SGD</v>
      </c>
      <c r="F52" s="17">
        <f t="shared" ca="1" si="3"/>
        <v>46010</v>
      </c>
      <c r="G52" s="18"/>
      <c r="H52" s="16"/>
      <c r="I52" s="16"/>
      <c r="J52" s="15"/>
      <c r="K52" s="16" t="str">
        <f t="shared" si="35"/>
        <v>K</v>
      </c>
      <c r="L52" s="16" t="str">
        <f t="shared" si="36"/>
        <v>P1</v>
      </c>
      <c r="M52" s="15"/>
      <c r="N52" s="15"/>
      <c r="O52" s="15"/>
      <c r="P52" s="19"/>
      <c r="Q52" s="20" t="str">
        <f t="shared" si="37"/>
        <v/>
      </c>
      <c r="R52" s="15"/>
      <c r="S52" s="15"/>
      <c r="T52" s="16" t="str">
        <f t="shared" si="38"/>
        <v/>
      </c>
      <c r="U52" s="16" t="str">
        <f t="shared" si="39"/>
        <v>PT00</v>
      </c>
      <c r="V52" s="16" t="str">
        <f t="shared" si="40"/>
        <v>F</v>
      </c>
      <c r="W52" s="15"/>
      <c r="X52" s="15"/>
      <c r="Y52" s="16" t="str">
        <f>CONCATENATE(RIGHT(AK52,8),"_",AD52)</f>
        <v>12345678_XYZ</v>
      </c>
      <c r="Z52" s="15"/>
      <c r="AA52" s="21" t="s">
        <v>93</v>
      </c>
      <c r="AB52" s="16" t="str">
        <f t="shared" si="41"/>
        <v>SMTBAPI</v>
      </c>
      <c r="AC52" s="15" t="s">
        <v>53</v>
      </c>
      <c r="AD52" s="15" t="s">
        <v>56</v>
      </c>
      <c r="AE52" s="15" t="s">
        <v>94</v>
      </c>
      <c r="AF52" s="16" t="str">
        <f t="shared" si="42"/>
        <v>*</v>
      </c>
      <c r="AG52" s="15" t="s">
        <v>95</v>
      </c>
      <c r="AH52" s="16" t="str">
        <f t="shared" si="43"/>
        <v>SG</v>
      </c>
      <c r="AI52" t="s">
        <v>54</v>
      </c>
      <c r="AJ52" s="16" t="str">
        <f t="shared" si="44"/>
        <v>PAYNOW_MOBILE</v>
      </c>
      <c r="AK52" s="5" t="s">
        <v>55</v>
      </c>
      <c r="AL52" s="16" t="str">
        <f t="shared" si="45"/>
        <v>SG</v>
      </c>
    </row>
    <row r="53" spans="1:38" x14ac:dyDescent="0.25">
      <c r="A53" s="14" t="str">
        <f t="shared" si="48"/>
        <v>026</v>
      </c>
      <c r="B53" s="15" t="s">
        <v>39</v>
      </c>
      <c r="C53" s="16" t="str">
        <f t="shared" si="32"/>
        <v>N001</v>
      </c>
      <c r="D53" s="16" t="str">
        <f t="shared" si="33"/>
        <v>RN</v>
      </c>
      <c r="E53" s="16" t="str">
        <f t="shared" si="34"/>
        <v>SGD</v>
      </c>
      <c r="F53" s="17">
        <f t="shared" ca="1" si="3"/>
        <v>46010</v>
      </c>
      <c r="G53" s="18"/>
      <c r="H53" s="16"/>
      <c r="I53" s="16"/>
      <c r="J53" s="15"/>
      <c r="K53" s="16" t="str">
        <f t="shared" si="35"/>
        <v>S</v>
      </c>
      <c r="L53" s="16" t="str">
        <f t="shared" si="36"/>
        <v>7200415</v>
      </c>
      <c r="M53" s="15"/>
      <c r="N53" s="15"/>
      <c r="O53" s="15"/>
      <c r="P53" s="19"/>
      <c r="Q53" s="20" t="str">
        <f t="shared" si="37"/>
        <v/>
      </c>
      <c r="R53" s="15"/>
      <c r="S53" s="15"/>
      <c r="T53" s="16" t="str">
        <f t="shared" si="38"/>
        <v>IE</v>
      </c>
      <c r="U53" s="16" t="str">
        <f t="shared" si="39"/>
        <v/>
      </c>
      <c r="V53" s="16" t="str">
        <f t="shared" si="40"/>
        <v/>
      </c>
      <c r="W53" s="15"/>
      <c r="X53" s="15"/>
      <c r="Y53" s="16"/>
      <c r="Z53" s="15"/>
      <c r="AA53" s="21" t="s">
        <v>93</v>
      </c>
      <c r="AB53" s="16" t="str">
        <f t="shared" si="41"/>
        <v>SMTBAPI</v>
      </c>
      <c r="AC53" s="15" t="s">
        <v>53</v>
      </c>
      <c r="AD53" s="15"/>
      <c r="AE53" s="15"/>
      <c r="AF53" s="16" t="str">
        <f t="shared" si="42"/>
        <v/>
      </c>
      <c r="AG53" s="15"/>
      <c r="AH53" s="16" t="str">
        <f t="shared" si="43"/>
        <v/>
      </c>
      <c r="AI53" s="22"/>
      <c r="AJ53" s="16" t="str">
        <f t="shared" si="44"/>
        <v/>
      </c>
      <c r="AK53" s="23"/>
      <c r="AL53" s="16" t="str">
        <f t="shared" si="45"/>
        <v/>
      </c>
    </row>
    <row r="54" spans="1:38" x14ac:dyDescent="0.25">
      <c r="A54" s="14" t="str">
        <f t="shared" si="31"/>
        <v>027</v>
      </c>
      <c r="B54" s="15" t="s">
        <v>38</v>
      </c>
      <c r="C54" s="16" t="str">
        <f t="shared" si="32"/>
        <v>N001</v>
      </c>
      <c r="D54" s="16" t="str">
        <f t="shared" si="33"/>
        <v>RN</v>
      </c>
      <c r="E54" s="16" t="str">
        <f t="shared" si="34"/>
        <v>SGD</v>
      </c>
      <c r="F54" s="17">
        <f t="shared" ca="1" si="3"/>
        <v>46010</v>
      </c>
      <c r="G54" s="18"/>
      <c r="H54" s="16"/>
      <c r="I54" s="16"/>
      <c r="J54" s="15"/>
      <c r="K54" s="16" t="str">
        <f t="shared" si="35"/>
        <v>K</v>
      </c>
      <c r="L54" s="16" t="str">
        <f t="shared" si="36"/>
        <v>P1</v>
      </c>
      <c r="M54" s="15"/>
      <c r="N54" s="15"/>
      <c r="O54" s="15"/>
      <c r="P54" s="19"/>
      <c r="Q54" s="20" t="str">
        <f t="shared" si="37"/>
        <v/>
      </c>
      <c r="R54" s="15"/>
      <c r="S54" s="15"/>
      <c r="T54" s="16" t="str">
        <f t="shared" si="38"/>
        <v/>
      </c>
      <c r="U54" s="16" t="str">
        <f t="shared" si="39"/>
        <v>PT00</v>
      </c>
      <c r="V54" s="16" t="str">
        <f t="shared" si="40"/>
        <v>F</v>
      </c>
      <c r="W54" s="15"/>
      <c r="X54" s="15"/>
      <c r="Y54" s="16" t="str">
        <f>CONCATENATE(RIGHT(AK54,8),"_",AD54)</f>
        <v>12345678_XYZ</v>
      </c>
      <c r="Z54" s="15"/>
      <c r="AA54" s="21" t="s">
        <v>93</v>
      </c>
      <c r="AB54" s="16" t="str">
        <f t="shared" si="41"/>
        <v>SMTBAPI</v>
      </c>
      <c r="AC54" s="15" t="s">
        <v>53</v>
      </c>
      <c r="AD54" s="15" t="s">
        <v>56</v>
      </c>
      <c r="AE54" s="15" t="s">
        <v>94</v>
      </c>
      <c r="AF54" s="16" t="str">
        <f t="shared" si="42"/>
        <v>*</v>
      </c>
      <c r="AG54" s="15" t="s">
        <v>95</v>
      </c>
      <c r="AH54" s="16" t="str">
        <f t="shared" si="43"/>
        <v>SG</v>
      </c>
      <c r="AI54" t="s">
        <v>54</v>
      </c>
      <c r="AJ54" s="16" t="str">
        <f t="shared" si="44"/>
        <v>PAYNOW_MOBILE</v>
      </c>
      <c r="AK54" s="5" t="s">
        <v>55</v>
      </c>
      <c r="AL54" s="16" t="str">
        <f t="shared" si="45"/>
        <v>SG</v>
      </c>
    </row>
    <row r="55" spans="1:38" x14ac:dyDescent="0.25">
      <c r="A55" s="14" t="str">
        <f t="shared" si="46"/>
        <v>027</v>
      </c>
      <c r="B55" s="15" t="s">
        <v>39</v>
      </c>
      <c r="C55" s="16" t="str">
        <f t="shared" si="32"/>
        <v>N001</v>
      </c>
      <c r="D55" s="16" t="str">
        <f t="shared" si="33"/>
        <v>RN</v>
      </c>
      <c r="E55" s="16" t="str">
        <f t="shared" si="34"/>
        <v>SGD</v>
      </c>
      <c r="F55" s="17">
        <f t="shared" ca="1" si="3"/>
        <v>46010</v>
      </c>
      <c r="G55" s="18"/>
      <c r="H55" s="16"/>
      <c r="I55" s="16"/>
      <c r="J55" s="15"/>
      <c r="K55" s="16" t="str">
        <f t="shared" si="35"/>
        <v>S</v>
      </c>
      <c r="L55" s="16" t="str">
        <f t="shared" si="36"/>
        <v>7200415</v>
      </c>
      <c r="M55" s="15"/>
      <c r="N55" s="15"/>
      <c r="O55" s="15"/>
      <c r="P55" s="19"/>
      <c r="Q55" s="20" t="str">
        <f t="shared" si="37"/>
        <v/>
      </c>
      <c r="R55" s="15"/>
      <c r="S55" s="15"/>
      <c r="T55" s="16" t="str">
        <f t="shared" si="38"/>
        <v>IE</v>
      </c>
      <c r="U55" s="16" t="str">
        <f t="shared" si="39"/>
        <v/>
      </c>
      <c r="V55" s="16" t="str">
        <f t="shared" si="40"/>
        <v/>
      </c>
      <c r="W55" s="15"/>
      <c r="X55" s="15"/>
      <c r="Y55" s="16"/>
      <c r="Z55" s="15"/>
      <c r="AA55" s="21" t="s">
        <v>93</v>
      </c>
      <c r="AB55" s="16" t="str">
        <f t="shared" si="41"/>
        <v>SMTBAPI</v>
      </c>
      <c r="AC55" s="15" t="s">
        <v>53</v>
      </c>
      <c r="AD55" s="15"/>
      <c r="AE55" s="15"/>
      <c r="AF55" s="16" t="str">
        <f t="shared" si="42"/>
        <v/>
      </c>
      <c r="AG55" s="15"/>
      <c r="AH55" s="16" t="str">
        <f t="shared" si="43"/>
        <v/>
      </c>
      <c r="AI55" s="22"/>
      <c r="AJ55" s="16" t="str">
        <f t="shared" si="44"/>
        <v/>
      </c>
      <c r="AK55" s="23"/>
      <c r="AL55" s="16" t="str">
        <f t="shared" si="45"/>
        <v/>
      </c>
    </row>
    <row r="56" spans="1:38" x14ac:dyDescent="0.25">
      <c r="A56" s="14" t="str">
        <f t="shared" si="47"/>
        <v>028</v>
      </c>
      <c r="B56" s="15" t="s">
        <v>38</v>
      </c>
      <c r="C56" s="16" t="str">
        <f t="shared" si="32"/>
        <v>N001</v>
      </c>
      <c r="D56" s="16" t="str">
        <f t="shared" si="33"/>
        <v>RN</v>
      </c>
      <c r="E56" s="16" t="str">
        <f t="shared" si="34"/>
        <v>SGD</v>
      </c>
      <c r="F56" s="17">
        <f t="shared" ca="1" si="3"/>
        <v>46010</v>
      </c>
      <c r="G56" s="18"/>
      <c r="H56" s="16"/>
      <c r="I56" s="16"/>
      <c r="J56" s="15"/>
      <c r="K56" s="16" t="str">
        <f t="shared" si="35"/>
        <v>K</v>
      </c>
      <c r="L56" s="16" t="str">
        <f t="shared" si="36"/>
        <v>P1</v>
      </c>
      <c r="M56" s="15"/>
      <c r="N56" s="15"/>
      <c r="O56" s="15"/>
      <c r="P56" s="19"/>
      <c r="Q56" s="20" t="str">
        <f t="shared" si="37"/>
        <v/>
      </c>
      <c r="R56" s="15"/>
      <c r="S56" s="15"/>
      <c r="T56" s="16" t="str">
        <f t="shared" si="38"/>
        <v/>
      </c>
      <c r="U56" s="16" t="str">
        <f t="shared" si="39"/>
        <v>PT00</v>
      </c>
      <c r="V56" s="16" t="str">
        <f t="shared" si="40"/>
        <v>F</v>
      </c>
      <c r="W56" s="15"/>
      <c r="X56" s="15"/>
      <c r="Y56" s="16" t="str">
        <f>CONCATENATE(RIGHT(AK56,8),"_",AD56)</f>
        <v>12345678_XYZ</v>
      </c>
      <c r="Z56" s="15"/>
      <c r="AA56" s="21" t="s">
        <v>93</v>
      </c>
      <c r="AB56" s="16" t="str">
        <f t="shared" si="41"/>
        <v>SMTBAPI</v>
      </c>
      <c r="AC56" s="15" t="s">
        <v>53</v>
      </c>
      <c r="AD56" s="15" t="s">
        <v>56</v>
      </c>
      <c r="AE56" s="15" t="s">
        <v>94</v>
      </c>
      <c r="AF56" s="16" t="str">
        <f t="shared" si="42"/>
        <v>*</v>
      </c>
      <c r="AG56" s="15" t="s">
        <v>95</v>
      </c>
      <c r="AH56" s="16" t="str">
        <f t="shared" si="43"/>
        <v>SG</v>
      </c>
      <c r="AI56" t="s">
        <v>54</v>
      </c>
      <c r="AJ56" s="16" t="str">
        <f t="shared" si="44"/>
        <v>PAYNOW_MOBILE</v>
      </c>
      <c r="AK56" s="5" t="s">
        <v>55</v>
      </c>
      <c r="AL56" s="16" t="str">
        <f t="shared" si="45"/>
        <v>SG</v>
      </c>
    </row>
    <row r="57" spans="1:38" x14ac:dyDescent="0.25">
      <c r="A57" s="14" t="str">
        <f t="shared" si="48"/>
        <v>028</v>
      </c>
      <c r="B57" s="15" t="s">
        <v>39</v>
      </c>
      <c r="C57" s="16" t="str">
        <f t="shared" si="32"/>
        <v>N001</v>
      </c>
      <c r="D57" s="16" t="str">
        <f t="shared" si="33"/>
        <v>RN</v>
      </c>
      <c r="E57" s="16" t="str">
        <f t="shared" si="34"/>
        <v>SGD</v>
      </c>
      <c r="F57" s="17">
        <f t="shared" ca="1" si="3"/>
        <v>46010</v>
      </c>
      <c r="G57" s="18"/>
      <c r="H57" s="16"/>
      <c r="I57" s="16"/>
      <c r="J57" s="15"/>
      <c r="K57" s="16" t="str">
        <f t="shared" si="35"/>
        <v>S</v>
      </c>
      <c r="L57" s="16" t="str">
        <f t="shared" si="36"/>
        <v>7200415</v>
      </c>
      <c r="M57" s="15"/>
      <c r="N57" s="15"/>
      <c r="O57" s="15"/>
      <c r="P57" s="19"/>
      <c r="Q57" s="20" t="str">
        <f t="shared" si="37"/>
        <v/>
      </c>
      <c r="R57" s="15"/>
      <c r="S57" s="15"/>
      <c r="T57" s="16" t="str">
        <f t="shared" si="38"/>
        <v>IE</v>
      </c>
      <c r="U57" s="16" t="str">
        <f t="shared" si="39"/>
        <v/>
      </c>
      <c r="V57" s="16" t="str">
        <f t="shared" si="40"/>
        <v/>
      </c>
      <c r="W57" s="15"/>
      <c r="X57" s="15"/>
      <c r="Y57" s="16"/>
      <c r="Z57" s="15"/>
      <c r="AA57" s="21" t="s">
        <v>93</v>
      </c>
      <c r="AB57" s="16" t="str">
        <f t="shared" si="41"/>
        <v>SMTBAPI</v>
      </c>
      <c r="AC57" s="15" t="s">
        <v>53</v>
      </c>
      <c r="AD57" s="15"/>
      <c r="AE57" s="15"/>
      <c r="AF57" s="16" t="str">
        <f t="shared" si="42"/>
        <v/>
      </c>
      <c r="AG57" s="15"/>
      <c r="AH57" s="16" t="str">
        <f t="shared" si="43"/>
        <v/>
      </c>
      <c r="AI57" s="22"/>
      <c r="AJ57" s="16" t="str">
        <f t="shared" si="44"/>
        <v/>
      </c>
      <c r="AK57" s="23"/>
      <c r="AL57" s="16" t="str">
        <f t="shared" si="45"/>
        <v/>
      </c>
    </row>
    <row r="58" spans="1:38" x14ac:dyDescent="0.25">
      <c r="A58" s="14" t="str">
        <f t="shared" si="31"/>
        <v>029</v>
      </c>
      <c r="B58" s="15" t="s">
        <v>38</v>
      </c>
      <c r="C58" s="16" t="str">
        <f t="shared" si="32"/>
        <v>N001</v>
      </c>
      <c r="D58" s="16" t="str">
        <f t="shared" si="33"/>
        <v>RN</v>
      </c>
      <c r="E58" s="16" t="str">
        <f t="shared" si="34"/>
        <v>SGD</v>
      </c>
      <c r="F58" s="17">
        <f t="shared" ca="1" si="3"/>
        <v>46010</v>
      </c>
      <c r="G58" s="18"/>
      <c r="H58" s="16"/>
      <c r="I58" s="16"/>
      <c r="J58" s="15"/>
      <c r="K58" s="16" t="str">
        <f t="shared" si="35"/>
        <v>K</v>
      </c>
      <c r="L58" s="16" t="str">
        <f t="shared" si="36"/>
        <v>P1</v>
      </c>
      <c r="M58" s="15"/>
      <c r="N58" s="15"/>
      <c r="O58" s="15"/>
      <c r="P58" s="19"/>
      <c r="Q58" s="20" t="str">
        <f t="shared" si="37"/>
        <v/>
      </c>
      <c r="R58" s="15"/>
      <c r="S58" s="15"/>
      <c r="T58" s="16" t="str">
        <f t="shared" si="38"/>
        <v/>
      </c>
      <c r="U58" s="16" t="str">
        <f t="shared" si="39"/>
        <v>PT00</v>
      </c>
      <c r="V58" s="16" t="str">
        <f t="shared" si="40"/>
        <v>F</v>
      </c>
      <c r="W58" s="15"/>
      <c r="X58" s="15"/>
      <c r="Y58" s="16" t="str">
        <f>CONCATENATE(RIGHT(AK58,8),"_",AD58)</f>
        <v>12345678_XYZ</v>
      </c>
      <c r="Z58" s="15"/>
      <c r="AA58" s="21" t="s">
        <v>93</v>
      </c>
      <c r="AB58" s="16" t="str">
        <f t="shared" si="41"/>
        <v>SMTBAPI</v>
      </c>
      <c r="AC58" s="15" t="s">
        <v>53</v>
      </c>
      <c r="AD58" s="15" t="s">
        <v>56</v>
      </c>
      <c r="AE58" s="15" t="s">
        <v>94</v>
      </c>
      <c r="AF58" s="16" t="str">
        <f t="shared" si="42"/>
        <v>*</v>
      </c>
      <c r="AG58" s="15" t="s">
        <v>95</v>
      </c>
      <c r="AH58" s="16" t="str">
        <f t="shared" si="43"/>
        <v>SG</v>
      </c>
      <c r="AI58" t="s">
        <v>54</v>
      </c>
      <c r="AJ58" s="16" t="str">
        <f t="shared" si="44"/>
        <v>PAYNOW_MOBILE</v>
      </c>
      <c r="AK58" s="5" t="s">
        <v>55</v>
      </c>
      <c r="AL58" s="16" t="str">
        <f t="shared" si="45"/>
        <v>SG</v>
      </c>
    </row>
    <row r="59" spans="1:38" x14ac:dyDescent="0.25">
      <c r="A59" s="14" t="str">
        <f t="shared" si="46"/>
        <v>029</v>
      </c>
      <c r="B59" s="15" t="s">
        <v>39</v>
      </c>
      <c r="C59" s="16" t="str">
        <f t="shared" si="32"/>
        <v>N001</v>
      </c>
      <c r="D59" s="16" t="str">
        <f t="shared" si="33"/>
        <v>RN</v>
      </c>
      <c r="E59" s="16" t="str">
        <f t="shared" si="34"/>
        <v>SGD</v>
      </c>
      <c r="F59" s="17">
        <f t="shared" ca="1" si="3"/>
        <v>46010</v>
      </c>
      <c r="G59" s="18"/>
      <c r="H59" s="16"/>
      <c r="I59" s="16"/>
      <c r="J59" s="15"/>
      <c r="K59" s="16" t="str">
        <f t="shared" si="35"/>
        <v>S</v>
      </c>
      <c r="L59" s="16" t="str">
        <f t="shared" si="36"/>
        <v>7200415</v>
      </c>
      <c r="M59" s="15"/>
      <c r="N59" s="15"/>
      <c r="O59" s="15"/>
      <c r="P59" s="19"/>
      <c r="Q59" s="20" t="str">
        <f t="shared" si="37"/>
        <v/>
      </c>
      <c r="R59" s="15"/>
      <c r="S59" s="15"/>
      <c r="T59" s="16" t="str">
        <f t="shared" si="38"/>
        <v>IE</v>
      </c>
      <c r="U59" s="16" t="str">
        <f t="shared" si="39"/>
        <v/>
      </c>
      <c r="V59" s="16" t="str">
        <f t="shared" si="40"/>
        <v/>
      </c>
      <c r="W59" s="15"/>
      <c r="X59" s="15"/>
      <c r="Y59" s="16"/>
      <c r="Z59" s="15"/>
      <c r="AA59" s="21" t="s">
        <v>93</v>
      </c>
      <c r="AB59" s="16" t="str">
        <f t="shared" si="41"/>
        <v>SMTBAPI</v>
      </c>
      <c r="AC59" s="15" t="s">
        <v>53</v>
      </c>
      <c r="AD59" s="15"/>
      <c r="AE59" s="15"/>
      <c r="AF59" s="16" t="str">
        <f t="shared" si="42"/>
        <v/>
      </c>
      <c r="AG59" s="15"/>
      <c r="AH59" s="16" t="str">
        <f t="shared" si="43"/>
        <v/>
      </c>
      <c r="AI59" s="22"/>
      <c r="AJ59" s="16" t="str">
        <f t="shared" si="44"/>
        <v/>
      </c>
      <c r="AK59" s="23"/>
      <c r="AL59" s="16" t="str">
        <f t="shared" si="45"/>
        <v/>
      </c>
    </row>
    <row r="60" spans="1:38" x14ac:dyDescent="0.25">
      <c r="Q60" s="36" t="str">
        <f t="shared" si="5"/>
        <v/>
      </c>
    </row>
    <row r="61" spans="1:38" x14ac:dyDescent="0.25">
      <c r="Q61" s="36" t="str">
        <f t="shared" si="5"/>
        <v/>
      </c>
    </row>
    <row r="62" spans="1:38" x14ac:dyDescent="0.25">
      <c r="Q62" s="36" t="str">
        <f t="shared" si="5"/>
        <v/>
      </c>
    </row>
    <row r="63" spans="1:38" x14ac:dyDescent="0.25">
      <c r="Q63" s="36" t="str">
        <f t="shared" si="5"/>
        <v/>
      </c>
    </row>
    <row r="64" spans="1:38" x14ac:dyDescent="0.25">
      <c r="Q64" s="36" t="str">
        <f t="shared" si="5"/>
        <v/>
      </c>
    </row>
    <row r="65" spans="17:17" x14ac:dyDescent="0.25">
      <c r="Q65" s="36" t="str">
        <f t="shared" si="5"/>
        <v/>
      </c>
    </row>
    <row r="66" spans="17:17" x14ac:dyDescent="0.25">
      <c r="Q66" s="36" t="str">
        <f t="shared" si="5"/>
        <v/>
      </c>
    </row>
    <row r="67" spans="17:17" x14ac:dyDescent="0.25">
      <c r="Q67" s="36" t="str">
        <f t="shared" ref="Q67:Q130" si="49">IF(ISBLANK(P67),"",P67)</f>
        <v/>
      </c>
    </row>
    <row r="68" spans="17:17" x14ac:dyDescent="0.25">
      <c r="Q68" s="36" t="str">
        <f t="shared" si="49"/>
        <v/>
      </c>
    </row>
    <row r="69" spans="17:17" x14ac:dyDescent="0.25">
      <c r="Q69" s="36" t="str">
        <f t="shared" si="49"/>
        <v/>
      </c>
    </row>
    <row r="70" spans="17:17" x14ac:dyDescent="0.25">
      <c r="Q70" s="36" t="str">
        <f t="shared" si="49"/>
        <v/>
      </c>
    </row>
    <row r="71" spans="17:17" x14ac:dyDescent="0.25">
      <c r="Q71" s="36" t="str">
        <f t="shared" si="49"/>
        <v/>
      </c>
    </row>
    <row r="72" spans="17:17" x14ac:dyDescent="0.25">
      <c r="Q72" s="36" t="str">
        <f t="shared" si="49"/>
        <v/>
      </c>
    </row>
    <row r="73" spans="17:17" x14ac:dyDescent="0.25">
      <c r="Q73" s="36" t="str">
        <f t="shared" si="49"/>
        <v/>
      </c>
    </row>
    <row r="74" spans="17:17" x14ac:dyDescent="0.25">
      <c r="Q74" s="36" t="str">
        <f t="shared" si="49"/>
        <v/>
      </c>
    </row>
    <row r="75" spans="17:17" x14ac:dyDescent="0.25">
      <c r="Q75" s="36" t="str">
        <f t="shared" si="49"/>
        <v/>
      </c>
    </row>
    <row r="76" spans="17:17" x14ac:dyDescent="0.25">
      <c r="Q76" s="36" t="str">
        <f t="shared" si="49"/>
        <v/>
      </c>
    </row>
    <row r="77" spans="17:17" x14ac:dyDescent="0.25">
      <c r="Q77" s="36" t="str">
        <f t="shared" si="49"/>
        <v/>
      </c>
    </row>
    <row r="78" spans="17:17" x14ac:dyDescent="0.25">
      <c r="Q78" s="36" t="str">
        <f t="shared" si="49"/>
        <v/>
      </c>
    </row>
    <row r="79" spans="17:17" x14ac:dyDescent="0.25">
      <c r="Q79" s="36" t="str">
        <f t="shared" si="49"/>
        <v/>
      </c>
    </row>
    <row r="80" spans="17:17" x14ac:dyDescent="0.25">
      <c r="Q80" s="36" t="str">
        <f t="shared" si="49"/>
        <v/>
      </c>
    </row>
    <row r="81" spans="17:17" x14ac:dyDescent="0.25">
      <c r="Q81" s="36" t="str">
        <f t="shared" si="49"/>
        <v/>
      </c>
    </row>
    <row r="82" spans="17:17" x14ac:dyDescent="0.25">
      <c r="Q82" s="36" t="str">
        <f t="shared" si="49"/>
        <v/>
      </c>
    </row>
    <row r="83" spans="17:17" x14ac:dyDescent="0.25">
      <c r="Q83" s="36" t="str">
        <f t="shared" si="49"/>
        <v/>
      </c>
    </row>
    <row r="84" spans="17:17" x14ac:dyDescent="0.25">
      <c r="Q84" s="36" t="str">
        <f t="shared" si="49"/>
        <v/>
      </c>
    </row>
    <row r="85" spans="17:17" x14ac:dyDescent="0.25">
      <c r="Q85" s="36" t="str">
        <f t="shared" si="49"/>
        <v/>
      </c>
    </row>
    <row r="86" spans="17:17" x14ac:dyDescent="0.25">
      <c r="Q86" s="36" t="str">
        <f t="shared" si="49"/>
        <v/>
      </c>
    </row>
    <row r="87" spans="17:17" x14ac:dyDescent="0.25">
      <c r="Q87" s="36" t="str">
        <f t="shared" si="49"/>
        <v/>
      </c>
    </row>
    <row r="88" spans="17:17" x14ac:dyDescent="0.25">
      <c r="Q88" s="36" t="str">
        <f t="shared" si="49"/>
        <v/>
      </c>
    </row>
    <row r="89" spans="17:17" x14ac:dyDescent="0.25">
      <c r="Q89" s="36" t="str">
        <f t="shared" si="49"/>
        <v/>
      </c>
    </row>
    <row r="90" spans="17:17" x14ac:dyDescent="0.25">
      <c r="Q90" s="36" t="str">
        <f t="shared" si="49"/>
        <v/>
      </c>
    </row>
    <row r="91" spans="17:17" x14ac:dyDescent="0.25">
      <c r="Q91" s="36" t="str">
        <f t="shared" si="49"/>
        <v/>
      </c>
    </row>
    <row r="92" spans="17:17" x14ac:dyDescent="0.25">
      <c r="Q92" s="36" t="str">
        <f t="shared" si="49"/>
        <v/>
      </c>
    </row>
    <row r="93" spans="17:17" x14ac:dyDescent="0.25">
      <c r="Q93" s="36" t="str">
        <f t="shared" si="49"/>
        <v/>
      </c>
    </row>
    <row r="94" spans="17:17" x14ac:dyDescent="0.25">
      <c r="Q94" s="36" t="str">
        <f t="shared" si="49"/>
        <v/>
      </c>
    </row>
    <row r="95" spans="17:17" x14ac:dyDescent="0.25">
      <c r="Q95" s="36" t="str">
        <f t="shared" si="49"/>
        <v/>
      </c>
    </row>
    <row r="96" spans="17:17" x14ac:dyDescent="0.25">
      <c r="Q96" s="36" t="str">
        <f t="shared" si="49"/>
        <v/>
      </c>
    </row>
    <row r="97" spans="17:17" x14ac:dyDescent="0.25">
      <c r="Q97" s="36" t="str">
        <f t="shared" si="49"/>
        <v/>
      </c>
    </row>
    <row r="98" spans="17:17" x14ac:dyDescent="0.25">
      <c r="Q98" s="36" t="str">
        <f t="shared" si="49"/>
        <v/>
      </c>
    </row>
    <row r="99" spans="17:17" x14ac:dyDescent="0.25">
      <c r="Q99" s="36" t="str">
        <f t="shared" si="49"/>
        <v/>
      </c>
    </row>
    <row r="100" spans="17:17" x14ac:dyDescent="0.25">
      <c r="Q100" s="36" t="str">
        <f t="shared" si="49"/>
        <v/>
      </c>
    </row>
    <row r="101" spans="17:17" x14ac:dyDescent="0.25">
      <c r="Q101" s="36" t="str">
        <f t="shared" si="49"/>
        <v/>
      </c>
    </row>
    <row r="102" spans="17:17" x14ac:dyDescent="0.25">
      <c r="Q102" s="36" t="str">
        <f t="shared" si="49"/>
        <v/>
      </c>
    </row>
    <row r="103" spans="17:17" x14ac:dyDescent="0.25">
      <c r="Q103" s="36" t="str">
        <f t="shared" si="49"/>
        <v/>
      </c>
    </row>
    <row r="104" spans="17:17" x14ac:dyDescent="0.25">
      <c r="Q104" s="36" t="str">
        <f t="shared" si="49"/>
        <v/>
      </c>
    </row>
    <row r="105" spans="17:17" x14ac:dyDescent="0.25">
      <c r="Q105" s="36" t="str">
        <f t="shared" si="49"/>
        <v/>
      </c>
    </row>
    <row r="106" spans="17:17" x14ac:dyDescent="0.25">
      <c r="Q106" s="36" t="str">
        <f t="shared" si="49"/>
        <v/>
      </c>
    </row>
    <row r="107" spans="17:17" x14ac:dyDescent="0.25">
      <c r="Q107" s="36" t="str">
        <f t="shared" si="49"/>
        <v/>
      </c>
    </row>
    <row r="108" spans="17:17" x14ac:dyDescent="0.25">
      <c r="Q108" s="36" t="str">
        <f t="shared" si="49"/>
        <v/>
      </c>
    </row>
    <row r="109" spans="17:17" x14ac:dyDescent="0.25">
      <c r="Q109" s="36" t="str">
        <f t="shared" si="49"/>
        <v/>
      </c>
    </row>
    <row r="110" spans="17:17" x14ac:dyDescent="0.25">
      <c r="Q110" s="36" t="str">
        <f t="shared" si="49"/>
        <v/>
      </c>
    </row>
    <row r="111" spans="17:17" x14ac:dyDescent="0.25">
      <c r="Q111" s="36" t="str">
        <f t="shared" si="49"/>
        <v/>
      </c>
    </row>
    <row r="112" spans="17:17" x14ac:dyDescent="0.25">
      <c r="Q112" s="36" t="str">
        <f t="shared" si="49"/>
        <v/>
      </c>
    </row>
    <row r="113" spans="17:17" x14ac:dyDescent="0.25">
      <c r="Q113" s="36" t="str">
        <f t="shared" si="49"/>
        <v/>
      </c>
    </row>
    <row r="114" spans="17:17" x14ac:dyDescent="0.25">
      <c r="Q114" s="36" t="str">
        <f t="shared" si="49"/>
        <v/>
      </c>
    </row>
    <row r="115" spans="17:17" x14ac:dyDescent="0.25">
      <c r="Q115" s="36" t="str">
        <f t="shared" si="49"/>
        <v/>
      </c>
    </row>
    <row r="116" spans="17:17" x14ac:dyDescent="0.25">
      <c r="Q116" s="36" t="str">
        <f t="shared" si="49"/>
        <v/>
      </c>
    </row>
    <row r="117" spans="17:17" x14ac:dyDescent="0.25">
      <c r="Q117" s="36" t="str">
        <f t="shared" si="49"/>
        <v/>
      </c>
    </row>
    <row r="118" spans="17:17" x14ac:dyDescent="0.25">
      <c r="Q118" s="36" t="str">
        <f t="shared" si="49"/>
        <v/>
      </c>
    </row>
    <row r="119" spans="17:17" x14ac:dyDescent="0.25">
      <c r="Q119" s="36" t="str">
        <f t="shared" si="49"/>
        <v/>
      </c>
    </row>
    <row r="120" spans="17:17" x14ac:dyDescent="0.25">
      <c r="Q120" s="36" t="str">
        <f t="shared" si="49"/>
        <v/>
      </c>
    </row>
    <row r="121" spans="17:17" x14ac:dyDescent="0.25">
      <c r="Q121" s="36" t="str">
        <f t="shared" si="49"/>
        <v/>
      </c>
    </row>
    <row r="122" spans="17:17" x14ac:dyDescent="0.25">
      <c r="Q122" s="36" t="str">
        <f t="shared" si="49"/>
        <v/>
      </c>
    </row>
    <row r="123" spans="17:17" x14ac:dyDescent="0.25">
      <c r="Q123" s="36" t="str">
        <f t="shared" si="49"/>
        <v/>
      </c>
    </row>
    <row r="124" spans="17:17" x14ac:dyDescent="0.25">
      <c r="Q124" s="36" t="str">
        <f t="shared" si="49"/>
        <v/>
      </c>
    </row>
    <row r="125" spans="17:17" x14ac:dyDescent="0.25">
      <c r="Q125" s="36" t="str">
        <f t="shared" si="49"/>
        <v/>
      </c>
    </row>
    <row r="126" spans="17:17" x14ac:dyDescent="0.25">
      <c r="Q126" s="36" t="str">
        <f t="shared" si="49"/>
        <v/>
      </c>
    </row>
    <row r="127" spans="17:17" x14ac:dyDescent="0.25">
      <c r="Q127" s="36" t="str">
        <f t="shared" si="49"/>
        <v/>
      </c>
    </row>
    <row r="128" spans="17:17" x14ac:dyDescent="0.25">
      <c r="Q128" s="36" t="str">
        <f t="shared" si="49"/>
        <v/>
      </c>
    </row>
    <row r="129" spans="17:17" x14ac:dyDescent="0.25">
      <c r="Q129" s="36" t="str">
        <f t="shared" si="49"/>
        <v/>
      </c>
    </row>
    <row r="130" spans="17:17" x14ac:dyDescent="0.25">
      <c r="Q130" s="36" t="str">
        <f t="shared" si="49"/>
        <v/>
      </c>
    </row>
    <row r="131" spans="17:17" x14ac:dyDescent="0.25">
      <c r="Q131" s="36" t="str">
        <f t="shared" ref="Q131:Q151" si="50">IF(ISBLANK(P131),"",P131)</f>
        <v/>
      </c>
    </row>
    <row r="132" spans="17:17" x14ac:dyDescent="0.25">
      <c r="Q132" s="36" t="str">
        <f t="shared" si="50"/>
        <v/>
      </c>
    </row>
    <row r="133" spans="17:17" x14ac:dyDescent="0.25">
      <c r="Q133" s="36" t="str">
        <f t="shared" si="50"/>
        <v/>
      </c>
    </row>
    <row r="134" spans="17:17" x14ac:dyDescent="0.25">
      <c r="Q134" s="36" t="str">
        <f t="shared" si="50"/>
        <v/>
      </c>
    </row>
    <row r="135" spans="17:17" x14ac:dyDescent="0.25">
      <c r="Q135" s="36" t="str">
        <f t="shared" si="50"/>
        <v/>
      </c>
    </row>
    <row r="136" spans="17:17" x14ac:dyDescent="0.25">
      <c r="Q136" s="36" t="str">
        <f t="shared" si="50"/>
        <v/>
      </c>
    </row>
    <row r="137" spans="17:17" x14ac:dyDescent="0.25">
      <c r="Q137" s="36" t="str">
        <f t="shared" si="50"/>
        <v/>
      </c>
    </row>
    <row r="138" spans="17:17" x14ac:dyDescent="0.25">
      <c r="Q138" s="36" t="str">
        <f t="shared" si="50"/>
        <v/>
      </c>
    </row>
    <row r="139" spans="17:17" x14ac:dyDescent="0.25">
      <c r="Q139" s="36" t="str">
        <f t="shared" si="50"/>
        <v/>
      </c>
    </row>
    <row r="140" spans="17:17" x14ac:dyDescent="0.25">
      <c r="Q140" s="36" t="str">
        <f t="shared" si="50"/>
        <v/>
      </c>
    </row>
    <row r="141" spans="17:17" x14ac:dyDescent="0.25">
      <c r="Q141" s="36" t="str">
        <f t="shared" si="50"/>
        <v/>
      </c>
    </row>
    <row r="142" spans="17:17" x14ac:dyDescent="0.25">
      <c r="Q142" s="36" t="str">
        <f t="shared" si="50"/>
        <v/>
      </c>
    </row>
    <row r="143" spans="17:17" x14ac:dyDescent="0.25">
      <c r="Q143" s="36" t="str">
        <f t="shared" si="50"/>
        <v/>
      </c>
    </row>
    <row r="144" spans="17:17" x14ac:dyDescent="0.25">
      <c r="Q144" s="36" t="str">
        <f t="shared" si="50"/>
        <v/>
      </c>
    </row>
    <row r="145" spans="17:17" x14ac:dyDescent="0.25">
      <c r="Q145" s="36" t="str">
        <f t="shared" si="50"/>
        <v/>
      </c>
    </row>
    <row r="146" spans="17:17" x14ac:dyDescent="0.25">
      <c r="Q146" s="36" t="str">
        <f t="shared" si="50"/>
        <v/>
      </c>
    </row>
    <row r="147" spans="17:17" x14ac:dyDescent="0.25">
      <c r="Q147" s="36" t="str">
        <f t="shared" si="50"/>
        <v/>
      </c>
    </row>
    <row r="148" spans="17:17" x14ac:dyDescent="0.25">
      <c r="Q148" s="36" t="str">
        <f t="shared" si="50"/>
        <v/>
      </c>
    </row>
    <row r="149" spans="17:17" x14ac:dyDescent="0.25">
      <c r="Q149" s="36" t="str">
        <f t="shared" si="50"/>
        <v/>
      </c>
    </row>
    <row r="150" spans="17:17" x14ac:dyDescent="0.25">
      <c r="Q150" s="36" t="str">
        <f t="shared" si="50"/>
        <v/>
      </c>
    </row>
    <row r="151" spans="17:17" x14ac:dyDescent="0.25">
      <c r="Q151" s="36" t="str">
        <f t="shared" si="50"/>
        <v/>
      </c>
    </row>
  </sheetData>
  <phoneticPr fontId="9" type="noConversion"/>
  <conditionalFormatting sqref="P2:Q151">
    <cfRule type="expression" dxfId="1" priority="1">
      <formula>ISEVEN(ROW())</formula>
    </cfRule>
  </conditionalFormatting>
  <conditionalFormatting sqref="R3">
    <cfRule type="expression" dxfId="0" priority="2">
      <formula>"$B2=2"</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874A4-75B8-4DDA-9D0A-30921E4622AB}">
  <dimension ref="A1:AL43"/>
  <sheetViews>
    <sheetView zoomScale="80" zoomScaleNormal="80" workbookViewId="0">
      <selection activeCell="A6" sqref="A6:XFD12"/>
    </sheetView>
  </sheetViews>
  <sheetFormatPr defaultColWidth="8.7109375" defaultRowHeight="15" outlineLevelCol="1" x14ac:dyDescent="0.25"/>
  <cols>
    <col min="1" max="1" width="16.140625" customWidth="1"/>
    <col min="2" max="2" width="20" style="5" customWidth="1"/>
    <col min="3" max="3" width="8.85546875" style="5" customWidth="1"/>
    <col min="4" max="4" width="9.5703125" style="5" customWidth="1"/>
    <col min="5" max="5" width="10.42578125" style="5" customWidth="1"/>
    <col min="6" max="6" width="17.5703125" style="6" bestFit="1" customWidth="1"/>
    <col min="7" max="7" width="14.42578125" style="7" customWidth="1"/>
    <col min="8" max="8" width="18.5703125" customWidth="1"/>
    <col min="9" max="9" width="23.85546875" customWidth="1"/>
    <col min="10" max="10" width="12.85546875" style="5" hidden="1" customWidth="1" outlineLevel="1"/>
    <col min="11" max="11" width="14.5703125" style="5" customWidth="1" collapsed="1"/>
    <col min="12" max="12" width="12.7109375" style="5" customWidth="1"/>
    <col min="13" max="13" width="6.42578125" style="5" hidden="1" customWidth="1" outlineLevel="1"/>
    <col min="14" max="14" width="5.28515625" style="5" hidden="1" customWidth="1" outlineLevel="1"/>
    <col min="15" max="15" width="5.5703125" style="5" hidden="1" customWidth="1" outlineLevel="1"/>
    <col min="16" max="16" width="13" style="8" customWidth="1" collapsed="1"/>
    <col min="17" max="17" width="15.85546875" style="9" customWidth="1"/>
    <col min="18" max="18" width="16.5703125" style="5" bestFit="1" customWidth="1"/>
    <col min="19" max="19" width="12.85546875" style="5" hidden="1" customWidth="1" outlineLevel="1"/>
    <col min="20" max="20" width="22.42578125" style="5" customWidth="1" collapsed="1"/>
    <col min="21" max="21" width="14.42578125" style="5" customWidth="1"/>
    <col min="22" max="22" width="12.85546875" style="5" customWidth="1"/>
    <col min="23" max="23" width="11.140625" style="5" hidden="1" customWidth="1" outlineLevel="1"/>
    <col min="24" max="24" width="14.140625" style="5" hidden="1" customWidth="1" outlineLevel="1"/>
    <col min="25" max="25" width="49.140625" style="5" customWidth="1" collapsed="1"/>
    <col min="26" max="26" width="21.42578125" style="5" customWidth="1"/>
    <col min="27" max="27" width="11.85546875" style="5" customWidth="1"/>
    <col min="28" max="28" width="14.85546875" style="5" customWidth="1"/>
    <col min="29" max="29" width="14.42578125" style="5" customWidth="1"/>
    <col min="30" max="30" width="29.42578125" style="5" customWidth="1"/>
    <col min="31" max="31" width="42.85546875" style="5" bestFit="1" customWidth="1"/>
    <col min="32" max="32" width="10.5703125" style="5" customWidth="1"/>
    <col min="33" max="33" width="10.28515625" style="5" customWidth="1"/>
    <col min="34" max="34" width="10.5703125" style="5" customWidth="1"/>
    <col min="35" max="35" width="25" style="5" customWidth="1"/>
    <col min="36" max="36" width="18.42578125" style="5" customWidth="1"/>
    <col min="37" max="37" width="13.7109375" style="5" customWidth="1"/>
    <col min="38" max="38" width="12.140625" style="5" customWidth="1"/>
    <col min="39" max="16384" width="8.7109375" style="5"/>
  </cols>
  <sheetData>
    <row r="1" spans="1:35" x14ac:dyDescent="0.25">
      <c r="A1" s="34" t="s">
        <v>92</v>
      </c>
      <c r="B1" s="31"/>
    </row>
    <row r="2" spans="1:35" x14ac:dyDescent="0.25">
      <c r="A2" s="45"/>
      <c r="B2" s="44" t="s">
        <v>96</v>
      </c>
    </row>
    <row r="3" spans="1:35" x14ac:dyDescent="0.25">
      <c r="A3" s="32"/>
      <c r="B3" s="33" t="s">
        <v>89</v>
      </c>
    </row>
    <row r="4" spans="1:35" s="4" customFormat="1" ht="30" x14ac:dyDescent="0.25">
      <c r="A4" s="25"/>
      <c r="B4" s="26" t="s">
        <v>97</v>
      </c>
      <c r="F4" s="27"/>
      <c r="G4" s="27"/>
      <c r="P4" s="28"/>
      <c r="Q4" s="28"/>
      <c r="AI4" s="29"/>
    </row>
    <row r="5" spans="1:35" s="4" customFormat="1" x14ac:dyDescent="0.25">
      <c r="F5" s="27"/>
      <c r="G5" s="27"/>
      <c r="P5" s="28"/>
      <c r="Q5" s="28"/>
      <c r="AI5" s="29"/>
    </row>
    <row r="6" spans="1:35" s="4" customFormat="1" x14ac:dyDescent="0.25">
      <c r="A6" s="47" t="s">
        <v>123</v>
      </c>
      <c r="F6" s="27"/>
      <c r="G6" s="27"/>
      <c r="P6" s="28"/>
      <c r="Q6" s="28"/>
      <c r="AI6" s="29"/>
    </row>
    <row r="7" spans="1:35" s="4" customFormat="1" x14ac:dyDescent="0.25">
      <c r="A7" s="48" t="s">
        <v>117</v>
      </c>
      <c r="F7" s="27"/>
      <c r="G7" s="27"/>
      <c r="P7" s="28"/>
      <c r="Q7" s="28"/>
      <c r="AI7" s="29"/>
    </row>
    <row r="8" spans="1:35" s="4" customFormat="1" x14ac:dyDescent="0.25">
      <c r="A8" s="48" t="s">
        <v>118</v>
      </c>
      <c r="F8" s="27"/>
      <c r="G8" s="27"/>
      <c r="P8" s="28"/>
      <c r="Q8" s="28"/>
      <c r="AI8" s="29"/>
    </row>
    <row r="9" spans="1:35" s="4" customFormat="1" x14ac:dyDescent="0.25">
      <c r="A9" s="48" t="s">
        <v>119</v>
      </c>
      <c r="F9" s="27"/>
      <c r="G9" s="27"/>
      <c r="P9" s="28"/>
      <c r="Q9" s="28"/>
      <c r="AI9" s="29"/>
    </row>
    <row r="10" spans="1:35" s="4" customFormat="1" x14ac:dyDescent="0.25">
      <c r="A10" s="48" t="s">
        <v>120</v>
      </c>
      <c r="F10" s="27"/>
      <c r="G10" s="27"/>
      <c r="P10" s="28"/>
      <c r="Q10" s="28"/>
      <c r="AI10" s="29"/>
    </row>
    <row r="11" spans="1:35" s="4" customFormat="1" x14ac:dyDescent="0.25">
      <c r="A11" s="48" t="s">
        <v>121</v>
      </c>
      <c r="F11" s="27"/>
      <c r="G11" s="27"/>
      <c r="P11" s="28"/>
      <c r="Q11" s="28"/>
      <c r="AI11" s="29"/>
    </row>
    <row r="12" spans="1:35" s="4" customFormat="1" x14ac:dyDescent="0.25">
      <c r="A12" s="48" t="s">
        <v>122</v>
      </c>
      <c r="F12" s="27"/>
      <c r="G12" s="27"/>
      <c r="P12" s="28"/>
      <c r="Q12" s="28"/>
      <c r="AI12" s="29"/>
    </row>
    <row r="13" spans="1:35" s="4" customFormat="1" x14ac:dyDescent="0.25">
      <c r="F13" s="27"/>
      <c r="G13" s="27"/>
      <c r="P13" s="28"/>
      <c r="Q13" s="28"/>
      <c r="AI13" s="29"/>
    </row>
    <row r="14" spans="1:35" s="4" customFormat="1" x14ac:dyDescent="0.25">
      <c r="F14" s="27"/>
      <c r="G14" s="27"/>
      <c r="P14" s="28"/>
      <c r="Q14" s="28"/>
      <c r="AI14" s="29"/>
    </row>
    <row r="15" spans="1:35" s="4" customFormat="1" x14ac:dyDescent="0.25">
      <c r="F15" s="27"/>
      <c r="G15" s="27"/>
      <c r="P15" s="28"/>
      <c r="Q15" s="28"/>
      <c r="AI15" s="29"/>
    </row>
    <row r="16" spans="1:35" s="4" customFormat="1" x14ac:dyDescent="0.25">
      <c r="F16" s="27"/>
      <c r="G16" s="27"/>
      <c r="P16" s="28"/>
      <c r="Q16" s="28"/>
      <c r="AI16" s="29"/>
    </row>
    <row r="17" spans="1:38" s="4" customFormat="1" x14ac:dyDescent="0.25">
      <c r="F17" s="27"/>
      <c r="G17" s="27"/>
      <c r="P17" s="28"/>
      <c r="Q17" s="28"/>
      <c r="AI17" s="29"/>
    </row>
    <row r="18" spans="1:38" s="4" customFormat="1" x14ac:dyDescent="0.25">
      <c r="F18" s="27"/>
      <c r="G18" s="27"/>
      <c r="P18" s="28"/>
      <c r="Q18" s="28"/>
      <c r="AI18" s="29"/>
    </row>
    <row r="19" spans="1:38" s="4" customFormat="1" x14ac:dyDescent="0.25">
      <c r="F19" s="27"/>
      <c r="G19" s="27"/>
      <c r="P19" s="28"/>
      <c r="Q19" s="28"/>
      <c r="AI19" s="29"/>
    </row>
    <row r="20" spans="1:38" s="4" customFormat="1" ht="240" x14ac:dyDescent="0.25">
      <c r="A20" s="2" t="s">
        <v>75</v>
      </c>
      <c r="B20" s="3" t="s">
        <v>58</v>
      </c>
      <c r="C20" s="3" t="s">
        <v>59</v>
      </c>
      <c r="D20" s="3" t="s">
        <v>76</v>
      </c>
      <c r="E20" s="3" t="s">
        <v>60</v>
      </c>
      <c r="F20" s="35" t="s">
        <v>77</v>
      </c>
      <c r="G20" s="35" t="s">
        <v>61</v>
      </c>
      <c r="H20" s="2" t="s">
        <v>62</v>
      </c>
      <c r="I20" s="2" t="s">
        <v>78</v>
      </c>
      <c r="K20" s="4" t="s">
        <v>90</v>
      </c>
      <c r="L20" s="3" t="s">
        <v>91</v>
      </c>
      <c r="P20" s="30" t="s">
        <v>40</v>
      </c>
      <c r="Q20" s="30" t="s">
        <v>40</v>
      </c>
      <c r="R20" s="2" t="s">
        <v>63</v>
      </c>
      <c r="T20" s="2" t="s">
        <v>64</v>
      </c>
      <c r="U20" s="2" t="s">
        <v>79</v>
      </c>
      <c r="V20" s="2" t="s">
        <v>88</v>
      </c>
      <c r="Y20" s="2" t="s">
        <v>80</v>
      </c>
      <c r="Z20" s="2" t="s">
        <v>81</v>
      </c>
      <c r="AA20" s="2" t="s">
        <v>82</v>
      </c>
      <c r="AB20" s="2" t="s">
        <v>65</v>
      </c>
      <c r="AC20" s="2" t="s">
        <v>66</v>
      </c>
      <c r="AD20" s="2" t="s">
        <v>83</v>
      </c>
      <c r="AE20" s="2" t="s">
        <v>84</v>
      </c>
      <c r="AF20" s="2" t="s">
        <v>67</v>
      </c>
      <c r="AG20" s="2" t="s">
        <v>85</v>
      </c>
      <c r="AH20" s="2" t="s">
        <v>68</v>
      </c>
      <c r="AI20" s="2" t="s">
        <v>86</v>
      </c>
      <c r="AJ20" s="2" t="s">
        <v>69</v>
      </c>
      <c r="AK20" s="2" t="s">
        <v>87</v>
      </c>
      <c r="AL20" s="2" t="s">
        <v>68</v>
      </c>
    </row>
    <row r="21" spans="1:38" s="13" customFormat="1" ht="75" x14ac:dyDescent="0.25">
      <c r="A21" s="10" t="s">
        <v>0</v>
      </c>
      <c r="B21" s="11" t="s">
        <v>1</v>
      </c>
      <c r="C21" s="11" t="s">
        <v>2</v>
      </c>
      <c r="D21" s="11" t="s">
        <v>3</v>
      </c>
      <c r="E21" s="11" t="s">
        <v>4</v>
      </c>
      <c r="F21" s="43" t="s">
        <v>5</v>
      </c>
      <c r="G21" s="41" t="s">
        <v>6</v>
      </c>
      <c r="H21" s="37" t="s">
        <v>7</v>
      </c>
      <c r="I21" s="37" t="s">
        <v>8</v>
      </c>
      <c r="J21" s="12" t="s">
        <v>9</v>
      </c>
      <c r="K21" s="11" t="s">
        <v>10</v>
      </c>
      <c r="L21" s="11" t="s">
        <v>11</v>
      </c>
      <c r="M21" s="12" t="s">
        <v>12</v>
      </c>
      <c r="N21" s="12" t="s">
        <v>13</v>
      </c>
      <c r="O21" s="12" t="s">
        <v>14</v>
      </c>
      <c r="P21" s="38" t="s">
        <v>15</v>
      </c>
      <c r="Q21" s="42" t="s">
        <v>16</v>
      </c>
      <c r="R21" s="12" t="s">
        <v>17</v>
      </c>
      <c r="S21" s="12" t="s">
        <v>18</v>
      </c>
      <c r="T21" s="11" t="s">
        <v>19</v>
      </c>
      <c r="U21" s="11" t="s">
        <v>20</v>
      </c>
      <c r="V21" s="11" t="s">
        <v>21</v>
      </c>
      <c r="W21" s="12" t="s">
        <v>22</v>
      </c>
      <c r="X21" s="12" t="s">
        <v>23</v>
      </c>
      <c r="Y21" s="40" t="s">
        <v>24</v>
      </c>
      <c r="Z21" s="40" t="s">
        <v>25</v>
      </c>
      <c r="AA21" s="40" t="s">
        <v>26</v>
      </c>
      <c r="AB21" s="11" t="s">
        <v>27</v>
      </c>
      <c r="AC21" s="12" t="s">
        <v>28</v>
      </c>
      <c r="AD21" s="39" t="s">
        <v>29</v>
      </c>
      <c r="AE21" s="40" t="s">
        <v>30</v>
      </c>
      <c r="AF21" s="11" t="s">
        <v>31</v>
      </c>
      <c r="AG21" s="40" t="s">
        <v>32</v>
      </c>
      <c r="AH21" s="11" t="s">
        <v>33</v>
      </c>
      <c r="AI21" s="39" t="s">
        <v>34</v>
      </c>
      <c r="AJ21" s="11" t="s">
        <v>35</v>
      </c>
      <c r="AK21" s="39" t="s">
        <v>36</v>
      </c>
      <c r="AL21" s="11" t="s">
        <v>37</v>
      </c>
    </row>
    <row r="22" spans="1:38" x14ac:dyDescent="0.25">
      <c r="A22" s="14" t="s">
        <v>41</v>
      </c>
      <c r="B22" s="15" t="s">
        <v>38</v>
      </c>
      <c r="C22" s="16" t="str">
        <f>IF(A22&lt;&gt;"", "N001", "")</f>
        <v>N001</v>
      </c>
      <c r="D22" s="16" t="str">
        <f>IF(A22&lt;&gt;"", "RN", "")</f>
        <v>RN</v>
      </c>
      <c r="E22" s="16" t="str">
        <f>IF(A22&lt;&gt;"", "SGD", "")</f>
        <v>SGD</v>
      </c>
      <c r="F22" s="17">
        <v>45966</v>
      </c>
      <c r="G22" s="18"/>
      <c r="H22" s="16" t="s">
        <v>42</v>
      </c>
      <c r="I22" s="16" t="s">
        <v>42</v>
      </c>
      <c r="J22" s="15"/>
      <c r="K22" s="16" t="str">
        <f>IF(B22="1","K","S")</f>
        <v>K</v>
      </c>
      <c r="L22" s="16" t="str">
        <f>IF(K22="K","P1","7200415")</f>
        <v>P1</v>
      </c>
      <c r="M22" s="15"/>
      <c r="N22" s="15"/>
      <c r="O22" s="15"/>
      <c r="P22" s="19">
        <v>-40</v>
      </c>
      <c r="Q22" s="20">
        <f>P22</f>
        <v>-40</v>
      </c>
      <c r="R22" s="15"/>
      <c r="S22" s="15"/>
      <c r="T22" s="16" t="str">
        <f>IF(K22="S", "IE", "")</f>
        <v/>
      </c>
      <c r="U22" s="16" t="str">
        <f>IF(K22="K", "PT00", "")</f>
        <v>PT00</v>
      </c>
      <c r="V22" s="16" t="str">
        <f>IF(K22="K", "F", "")</f>
        <v>F</v>
      </c>
      <c r="W22" s="15"/>
      <c r="X22" s="15"/>
      <c r="Y22" s="16" t="str">
        <f>CONCATENATE(RIGHT(AK22,8),"_",AD22)</f>
        <v>12345678_ABC</v>
      </c>
      <c r="Z22" s="15"/>
      <c r="AA22" s="21" t="s">
        <v>93</v>
      </c>
      <c r="AB22" s="16" t="str">
        <f>IF(A22&lt;&gt;"","SMTBAPI", "")</f>
        <v>SMTBAPI</v>
      </c>
      <c r="AC22" s="15" t="s">
        <v>53</v>
      </c>
      <c r="AD22" s="15" t="s">
        <v>98</v>
      </c>
      <c r="AE22" s="15" t="s">
        <v>94</v>
      </c>
      <c r="AF22" s="16" t="str">
        <f>IF(K22="K", "*", "")</f>
        <v>*</v>
      </c>
      <c r="AG22" s="15" t="s">
        <v>95</v>
      </c>
      <c r="AH22" s="16" t="str">
        <f>IF(K22="K", "SG", "")</f>
        <v>SG</v>
      </c>
      <c r="AI22" t="str">
        <f>CONCATENATE(AD22,"@gmail.com")</f>
        <v>ABC@gmail.com</v>
      </c>
      <c r="AJ22" s="16" t="str">
        <f>IF(K22="K", "PAYNOW_MOBILE", "")</f>
        <v>PAYNOW_MOBILE</v>
      </c>
      <c r="AK22" s="5" t="s">
        <v>55</v>
      </c>
      <c r="AL22" s="16" t="str">
        <f>IF(K22="K", "SG", "")</f>
        <v>SG</v>
      </c>
    </row>
    <row r="23" spans="1:38" x14ac:dyDescent="0.25">
      <c r="A23" s="14" t="s">
        <v>41</v>
      </c>
      <c r="B23" s="15" t="s">
        <v>39</v>
      </c>
      <c r="C23" s="16" t="str">
        <f t="shared" ref="C23:C41" si="0">IF(A23&lt;&gt;"", "N001", "")</f>
        <v>N001</v>
      </c>
      <c r="D23" s="16" t="str">
        <f t="shared" ref="D23:D41" si="1">IF(A23&lt;&gt;"", "RN", "")</f>
        <v>RN</v>
      </c>
      <c r="E23" s="16" t="str">
        <f t="shared" ref="E23:E41" si="2">IF(A23&lt;&gt;"", "SGD", "")</f>
        <v>SGD</v>
      </c>
      <c r="F23" s="17">
        <v>45966</v>
      </c>
      <c r="G23" s="18"/>
      <c r="H23" s="16" t="s">
        <v>42</v>
      </c>
      <c r="I23" s="16" t="s">
        <v>42</v>
      </c>
      <c r="J23" s="15"/>
      <c r="K23" s="16" t="str">
        <f t="shared" ref="K23:K41" si="3">IF(B23="1","K","S")</f>
        <v>S</v>
      </c>
      <c r="L23" s="16" t="str">
        <f>IF(K23="K","P1","7200415")</f>
        <v>7200415</v>
      </c>
      <c r="M23" s="15"/>
      <c r="N23" s="15"/>
      <c r="O23" s="15"/>
      <c r="P23" s="19">
        <v>40</v>
      </c>
      <c r="Q23" s="20">
        <f t="shared" ref="Q23:Q41" si="4">P23</f>
        <v>40</v>
      </c>
      <c r="R23" s="15" t="s">
        <v>52</v>
      </c>
      <c r="S23" s="15"/>
      <c r="T23" s="16" t="str">
        <f t="shared" ref="T23:T41" si="5">IF(K23="S", "IE", "")</f>
        <v>IE</v>
      </c>
      <c r="U23" s="16" t="str">
        <f t="shared" ref="U23:U41" si="6">IF(K23="K", "PT00", "")</f>
        <v/>
      </c>
      <c r="V23" s="16" t="str">
        <f t="shared" ref="V23:V41" si="7">IF(K23="K", "F", "")</f>
        <v/>
      </c>
      <c r="W23" s="15"/>
      <c r="X23" s="15"/>
      <c r="Y23" s="16"/>
      <c r="Z23" s="15"/>
      <c r="AA23" s="21" t="s">
        <v>93</v>
      </c>
      <c r="AB23" s="16" t="str">
        <f t="shared" ref="AB23:AB41" si="8">IF(A23&lt;&gt;"","SMTBAPI", "")</f>
        <v>SMTBAPI</v>
      </c>
      <c r="AC23" s="15" t="s">
        <v>53</v>
      </c>
      <c r="AD23" s="15"/>
      <c r="AE23" s="15"/>
      <c r="AF23" s="16" t="str">
        <f t="shared" ref="AF23:AF41" si="9">IF(K23="K", "*", "")</f>
        <v/>
      </c>
      <c r="AG23" s="15"/>
      <c r="AH23" s="16" t="str">
        <f t="shared" ref="AH23:AH41" si="10">IF(K23="K", "SG", "")</f>
        <v/>
      </c>
      <c r="AI23" s="22"/>
      <c r="AJ23" s="16" t="str">
        <f t="shared" ref="AJ23:AJ41" si="11">IF(K23="K", "PAYNOW_MOBILE", "")</f>
        <v/>
      </c>
      <c r="AK23" s="23"/>
      <c r="AL23" s="16" t="str">
        <f t="shared" ref="AL23:AL41" si="12">IF(K23="K", "SG", "")</f>
        <v/>
      </c>
    </row>
    <row r="24" spans="1:38" x14ac:dyDescent="0.25">
      <c r="A24" s="14" t="str">
        <f>TEXT(INT((ROW(A23)-1)/2)+1,"000")</f>
        <v>012</v>
      </c>
      <c r="B24" s="15" t="s">
        <v>38</v>
      </c>
      <c r="C24" s="16" t="str">
        <f t="shared" si="0"/>
        <v>N001</v>
      </c>
      <c r="D24" s="16" t="str">
        <f t="shared" si="1"/>
        <v>RN</v>
      </c>
      <c r="E24" s="16" t="str">
        <f t="shared" si="2"/>
        <v>SGD</v>
      </c>
      <c r="F24" s="17">
        <v>45966</v>
      </c>
      <c r="G24" s="18"/>
      <c r="H24" s="16" t="s">
        <v>43</v>
      </c>
      <c r="I24" s="16" t="s">
        <v>43</v>
      </c>
      <c r="J24" s="15"/>
      <c r="K24" s="16" t="str">
        <f t="shared" si="3"/>
        <v>K</v>
      </c>
      <c r="L24" s="16" t="str">
        <f t="shared" ref="L24:L41" si="13">IF(K24="K","P1","7200415")</f>
        <v>P1</v>
      </c>
      <c r="M24" s="15"/>
      <c r="N24" s="15"/>
      <c r="O24" s="15"/>
      <c r="P24" s="19">
        <v>-30</v>
      </c>
      <c r="Q24" s="20">
        <f t="shared" si="4"/>
        <v>-30</v>
      </c>
      <c r="R24" s="15"/>
      <c r="S24" s="15"/>
      <c r="T24" s="16" t="str">
        <f t="shared" si="5"/>
        <v/>
      </c>
      <c r="U24" s="16" t="str">
        <f t="shared" si="6"/>
        <v>PT00</v>
      </c>
      <c r="V24" s="16" t="str">
        <f t="shared" si="7"/>
        <v>F</v>
      </c>
      <c r="W24" s="15"/>
      <c r="X24" s="15"/>
      <c r="Y24" s="16" t="str">
        <f>CONCATENATE(RIGHT(AK24,8),"_",AD24)</f>
        <v>23456789_DEF</v>
      </c>
      <c r="Z24" s="15"/>
      <c r="AA24" s="21" t="s">
        <v>93</v>
      </c>
      <c r="AB24" s="16" t="str">
        <f t="shared" si="8"/>
        <v>SMTBAPI</v>
      </c>
      <c r="AC24" s="15" t="s">
        <v>53</v>
      </c>
      <c r="AD24" s="15" t="s">
        <v>99</v>
      </c>
      <c r="AE24" s="15" t="s">
        <v>94</v>
      </c>
      <c r="AF24" s="16" t="str">
        <f t="shared" si="9"/>
        <v>*</v>
      </c>
      <c r="AG24" s="15" t="s">
        <v>95</v>
      </c>
      <c r="AH24" s="16" t="str">
        <f t="shared" si="10"/>
        <v>SG</v>
      </c>
      <c r="AI24" t="str">
        <f>CONCATENATE(AD24,"@gmail.com")</f>
        <v>DEF@gmail.com</v>
      </c>
      <c r="AJ24" s="16" t="str">
        <f t="shared" si="11"/>
        <v>PAYNOW_MOBILE</v>
      </c>
      <c r="AK24" s="5" t="s">
        <v>108</v>
      </c>
      <c r="AL24" s="16" t="str">
        <f t="shared" si="12"/>
        <v>SG</v>
      </c>
    </row>
    <row r="25" spans="1:38" x14ac:dyDescent="0.25">
      <c r="A25" s="14" t="str">
        <f>TEXT(INT((ROW(A23)-1)/2)+1,"000")</f>
        <v>012</v>
      </c>
      <c r="B25" s="15" t="s">
        <v>39</v>
      </c>
      <c r="C25" s="16" t="str">
        <f t="shared" si="0"/>
        <v>N001</v>
      </c>
      <c r="D25" s="16" t="str">
        <f t="shared" si="1"/>
        <v>RN</v>
      </c>
      <c r="E25" s="16" t="str">
        <f t="shared" si="2"/>
        <v>SGD</v>
      </c>
      <c r="F25" s="17">
        <v>45966</v>
      </c>
      <c r="G25" s="18"/>
      <c r="H25" s="16" t="s">
        <v>43</v>
      </c>
      <c r="I25" s="16" t="s">
        <v>43</v>
      </c>
      <c r="J25" s="15"/>
      <c r="K25" s="16" t="str">
        <f t="shared" si="3"/>
        <v>S</v>
      </c>
      <c r="L25" s="16" t="str">
        <f t="shared" si="13"/>
        <v>7200415</v>
      </c>
      <c r="M25" s="15"/>
      <c r="N25" s="15"/>
      <c r="O25" s="15"/>
      <c r="P25" s="19">
        <v>30</v>
      </c>
      <c r="Q25" s="20">
        <f t="shared" si="4"/>
        <v>30</v>
      </c>
      <c r="R25" s="15" t="s">
        <v>52</v>
      </c>
      <c r="S25" s="15"/>
      <c r="T25" s="16" t="str">
        <f t="shared" si="5"/>
        <v>IE</v>
      </c>
      <c r="U25" s="16" t="str">
        <f t="shared" si="6"/>
        <v/>
      </c>
      <c r="V25" s="16" t="str">
        <f t="shared" si="7"/>
        <v/>
      </c>
      <c r="W25" s="15"/>
      <c r="X25" s="15"/>
      <c r="Y25" s="16"/>
      <c r="Z25" s="15"/>
      <c r="AA25" s="21" t="s">
        <v>93</v>
      </c>
      <c r="AB25" s="16" t="str">
        <f t="shared" si="8"/>
        <v>SMTBAPI</v>
      </c>
      <c r="AC25" s="15" t="s">
        <v>53</v>
      </c>
      <c r="AD25" s="15"/>
      <c r="AE25" s="15"/>
      <c r="AF25" s="16" t="str">
        <f t="shared" si="9"/>
        <v/>
      </c>
      <c r="AG25" s="15"/>
      <c r="AH25" s="16" t="str">
        <f t="shared" si="10"/>
        <v/>
      </c>
      <c r="AI25" s="22"/>
      <c r="AJ25" s="16" t="str">
        <f t="shared" si="11"/>
        <v/>
      </c>
      <c r="AK25" s="23"/>
      <c r="AL25" s="16" t="str">
        <f t="shared" si="12"/>
        <v/>
      </c>
    </row>
    <row r="26" spans="1:38" x14ac:dyDescent="0.25">
      <c r="A26" s="14" t="str">
        <f t="shared" ref="A26" si="14">TEXT(INT((ROW(A25)-1)/2)+1,"000")</f>
        <v>013</v>
      </c>
      <c r="B26" s="15" t="s">
        <v>38</v>
      </c>
      <c r="C26" s="16" t="str">
        <f t="shared" si="0"/>
        <v>N001</v>
      </c>
      <c r="D26" s="16" t="str">
        <f t="shared" si="1"/>
        <v>RN</v>
      </c>
      <c r="E26" s="16" t="str">
        <f t="shared" si="2"/>
        <v>SGD</v>
      </c>
      <c r="F26" s="17">
        <v>45966</v>
      </c>
      <c r="G26" s="18"/>
      <c r="H26" s="16" t="s">
        <v>44</v>
      </c>
      <c r="I26" s="16" t="s">
        <v>44</v>
      </c>
      <c r="J26" s="15"/>
      <c r="K26" s="16" t="str">
        <f t="shared" si="3"/>
        <v>K</v>
      </c>
      <c r="L26" s="16" t="str">
        <f t="shared" si="13"/>
        <v>P1</v>
      </c>
      <c r="M26" s="15"/>
      <c r="N26" s="15"/>
      <c r="O26" s="15"/>
      <c r="P26" s="19">
        <v>-20</v>
      </c>
      <c r="Q26" s="20">
        <f t="shared" si="4"/>
        <v>-20</v>
      </c>
      <c r="R26" s="15"/>
      <c r="S26" s="15"/>
      <c r="T26" s="16" t="str">
        <f t="shared" si="5"/>
        <v/>
      </c>
      <c r="U26" s="16" t="str">
        <f t="shared" si="6"/>
        <v>PT00</v>
      </c>
      <c r="V26" s="16" t="str">
        <f t="shared" si="7"/>
        <v>F</v>
      </c>
      <c r="W26" s="15"/>
      <c r="X26" s="15"/>
      <c r="Y26" s="16" t="str">
        <f>CONCATENATE(RIGHT(AK26,8),"_",AD26)</f>
        <v>34567890_GHI</v>
      </c>
      <c r="Z26" s="15"/>
      <c r="AA26" s="21" t="s">
        <v>93</v>
      </c>
      <c r="AB26" s="16" t="str">
        <f t="shared" si="8"/>
        <v>SMTBAPI</v>
      </c>
      <c r="AC26" s="15" t="s">
        <v>53</v>
      </c>
      <c r="AD26" s="15" t="s">
        <v>100</v>
      </c>
      <c r="AE26" s="15" t="s">
        <v>94</v>
      </c>
      <c r="AF26" s="16" t="str">
        <f t="shared" si="9"/>
        <v>*</v>
      </c>
      <c r="AG26" s="15" t="s">
        <v>95</v>
      </c>
      <c r="AH26" s="16" t="str">
        <f t="shared" si="10"/>
        <v>SG</v>
      </c>
      <c r="AI26" t="str">
        <f>CONCATENATE(AD26,"@gmail.com")</f>
        <v>GHI@gmail.com</v>
      </c>
      <c r="AJ26" s="16" t="str">
        <f t="shared" si="11"/>
        <v>PAYNOW_MOBILE</v>
      </c>
      <c r="AK26" s="5" t="s">
        <v>109</v>
      </c>
      <c r="AL26" s="16" t="str">
        <f t="shared" si="12"/>
        <v>SG</v>
      </c>
    </row>
    <row r="27" spans="1:38" x14ac:dyDescent="0.25">
      <c r="A27" s="14" t="str">
        <f t="shared" ref="A27" si="15">TEXT(INT((ROW(A25)-1)/2)+1,"000")</f>
        <v>013</v>
      </c>
      <c r="B27" s="15" t="s">
        <v>39</v>
      </c>
      <c r="C27" s="16" t="str">
        <f t="shared" si="0"/>
        <v>N001</v>
      </c>
      <c r="D27" s="16" t="str">
        <f t="shared" si="1"/>
        <v>RN</v>
      </c>
      <c r="E27" s="16" t="str">
        <f t="shared" si="2"/>
        <v>SGD</v>
      </c>
      <c r="F27" s="17">
        <v>45966</v>
      </c>
      <c r="G27" s="18"/>
      <c r="H27" s="16" t="s">
        <v>44</v>
      </c>
      <c r="I27" s="16" t="s">
        <v>44</v>
      </c>
      <c r="J27" s="15"/>
      <c r="K27" s="16" t="str">
        <f t="shared" si="3"/>
        <v>S</v>
      </c>
      <c r="L27" s="16" t="str">
        <f t="shared" si="13"/>
        <v>7200415</v>
      </c>
      <c r="M27" s="15"/>
      <c r="N27" s="15"/>
      <c r="O27" s="15"/>
      <c r="P27" s="19">
        <v>20</v>
      </c>
      <c r="Q27" s="20">
        <f t="shared" si="4"/>
        <v>20</v>
      </c>
      <c r="R27" s="15" t="s">
        <v>52</v>
      </c>
      <c r="S27" s="15"/>
      <c r="T27" s="16" t="str">
        <f t="shared" si="5"/>
        <v>IE</v>
      </c>
      <c r="U27" s="16" t="str">
        <f t="shared" si="6"/>
        <v/>
      </c>
      <c r="V27" s="16" t="str">
        <f t="shared" si="7"/>
        <v/>
      </c>
      <c r="W27" s="15"/>
      <c r="X27" s="15"/>
      <c r="Y27" s="16"/>
      <c r="Z27" s="15"/>
      <c r="AA27" s="21" t="s">
        <v>93</v>
      </c>
      <c r="AB27" s="16" t="str">
        <f t="shared" si="8"/>
        <v>SMTBAPI</v>
      </c>
      <c r="AC27" s="15" t="s">
        <v>53</v>
      </c>
      <c r="AD27" s="15"/>
      <c r="AE27" s="15"/>
      <c r="AF27" s="16" t="str">
        <f t="shared" si="9"/>
        <v/>
      </c>
      <c r="AG27" s="15"/>
      <c r="AH27" s="16" t="str">
        <f t="shared" si="10"/>
        <v/>
      </c>
      <c r="AI27" s="22"/>
      <c r="AJ27" s="16" t="str">
        <f t="shared" si="11"/>
        <v/>
      </c>
      <c r="AK27" s="23"/>
      <c r="AL27" s="16" t="str">
        <f t="shared" si="12"/>
        <v/>
      </c>
    </row>
    <row r="28" spans="1:38" x14ac:dyDescent="0.25">
      <c r="A28" s="14" t="str">
        <f t="shared" ref="A28" si="16">TEXT(INT((ROW(A27)-1)/2)+1,"000")</f>
        <v>014</v>
      </c>
      <c r="B28" s="15" t="s">
        <v>38</v>
      </c>
      <c r="C28" s="16" t="str">
        <f t="shared" si="0"/>
        <v>N001</v>
      </c>
      <c r="D28" s="16" t="str">
        <f t="shared" si="1"/>
        <v>RN</v>
      </c>
      <c r="E28" s="16" t="str">
        <f t="shared" si="2"/>
        <v>SGD</v>
      </c>
      <c r="F28" s="17">
        <v>45966</v>
      </c>
      <c r="G28" s="18"/>
      <c r="H28" s="16" t="s">
        <v>45</v>
      </c>
      <c r="I28" s="16" t="s">
        <v>45</v>
      </c>
      <c r="J28" s="15"/>
      <c r="K28" s="16" t="str">
        <f t="shared" si="3"/>
        <v>K</v>
      </c>
      <c r="L28" s="16" t="str">
        <f t="shared" si="13"/>
        <v>P1</v>
      </c>
      <c r="M28" s="15"/>
      <c r="N28" s="15"/>
      <c r="O28" s="15"/>
      <c r="P28" s="19">
        <v>-10</v>
      </c>
      <c r="Q28" s="20">
        <f t="shared" si="4"/>
        <v>-10</v>
      </c>
      <c r="R28" s="15"/>
      <c r="S28" s="15"/>
      <c r="T28" s="16" t="str">
        <f t="shared" si="5"/>
        <v/>
      </c>
      <c r="U28" s="16" t="str">
        <f t="shared" si="6"/>
        <v>PT00</v>
      </c>
      <c r="V28" s="16" t="str">
        <f t="shared" si="7"/>
        <v>F</v>
      </c>
      <c r="W28" s="15"/>
      <c r="X28" s="15"/>
      <c r="Y28" s="16" t="str">
        <f>CONCATENATE(RIGHT(AK28,8),"_",AD28)</f>
        <v>45678901_JKL</v>
      </c>
      <c r="Z28" s="15"/>
      <c r="AA28" s="21" t="s">
        <v>93</v>
      </c>
      <c r="AB28" s="16" t="str">
        <f t="shared" si="8"/>
        <v>SMTBAPI</v>
      </c>
      <c r="AC28" s="15" t="s">
        <v>53</v>
      </c>
      <c r="AD28" s="15" t="s">
        <v>101</v>
      </c>
      <c r="AE28" s="15" t="s">
        <v>94</v>
      </c>
      <c r="AF28" s="16" t="str">
        <f t="shared" si="9"/>
        <v>*</v>
      </c>
      <c r="AG28" s="15" t="s">
        <v>95</v>
      </c>
      <c r="AH28" s="16" t="str">
        <f t="shared" si="10"/>
        <v>SG</v>
      </c>
      <c r="AI28" t="str">
        <f>CONCATENATE(AD28,"@gmail.com")</f>
        <v>JKL@gmail.com</v>
      </c>
      <c r="AJ28" s="16" t="str">
        <f t="shared" si="11"/>
        <v>PAYNOW_MOBILE</v>
      </c>
      <c r="AK28" s="5" t="s">
        <v>110</v>
      </c>
      <c r="AL28" s="16" t="str">
        <f t="shared" si="12"/>
        <v>SG</v>
      </c>
    </row>
    <row r="29" spans="1:38" x14ac:dyDescent="0.25">
      <c r="A29" s="14" t="str">
        <f t="shared" ref="A29" si="17">TEXT(INT((ROW(A27)-1)/2)+1,"000")</f>
        <v>014</v>
      </c>
      <c r="B29" s="15" t="s">
        <v>39</v>
      </c>
      <c r="C29" s="16" t="str">
        <f t="shared" si="0"/>
        <v>N001</v>
      </c>
      <c r="D29" s="16" t="str">
        <f t="shared" si="1"/>
        <v>RN</v>
      </c>
      <c r="E29" s="16" t="str">
        <f t="shared" si="2"/>
        <v>SGD</v>
      </c>
      <c r="F29" s="17">
        <v>45966</v>
      </c>
      <c r="G29" s="18"/>
      <c r="H29" s="16" t="s">
        <v>45</v>
      </c>
      <c r="I29" s="16" t="s">
        <v>45</v>
      </c>
      <c r="J29" s="15"/>
      <c r="K29" s="16" t="str">
        <f t="shared" si="3"/>
        <v>S</v>
      </c>
      <c r="L29" s="16" t="str">
        <f t="shared" si="13"/>
        <v>7200415</v>
      </c>
      <c r="M29" s="15"/>
      <c r="N29" s="15"/>
      <c r="O29" s="15"/>
      <c r="P29" s="19">
        <v>10</v>
      </c>
      <c r="Q29" s="20">
        <f t="shared" si="4"/>
        <v>10</v>
      </c>
      <c r="R29" s="15" t="s">
        <v>52</v>
      </c>
      <c r="S29" s="15"/>
      <c r="T29" s="16" t="str">
        <f t="shared" si="5"/>
        <v>IE</v>
      </c>
      <c r="U29" s="16" t="str">
        <f t="shared" si="6"/>
        <v/>
      </c>
      <c r="V29" s="16" t="str">
        <f t="shared" si="7"/>
        <v/>
      </c>
      <c r="W29" s="15"/>
      <c r="X29" s="15"/>
      <c r="Y29" s="15"/>
      <c r="Z29" s="15"/>
      <c r="AA29" s="21" t="s">
        <v>93</v>
      </c>
      <c r="AB29" s="16" t="str">
        <f t="shared" si="8"/>
        <v>SMTBAPI</v>
      </c>
      <c r="AC29" s="15" t="s">
        <v>53</v>
      </c>
      <c r="AD29" s="15"/>
      <c r="AE29" s="15"/>
      <c r="AF29" s="16" t="str">
        <f t="shared" si="9"/>
        <v/>
      </c>
      <c r="AG29" s="15"/>
      <c r="AH29" s="16" t="str">
        <f t="shared" si="10"/>
        <v/>
      </c>
      <c r="AI29" s="22"/>
      <c r="AJ29" s="16" t="str">
        <f t="shared" si="11"/>
        <v/>
      </c>
      <c r="AK29" s="23"/>
      <c r="AL29" s="16" t="str">
        <f t="shared" si="12"/>
        <v/>
      </c>
    </row>
    <row r="30" spans="1:38" x14ac:dyDescent="0.25">
      <c r="A30" s="14" t="str">
        <f t="shared" ref="A30" si="18">TEXT(INT((ROW(A29)-1)/2)+1,"000")</f>
        <v>015</v>
      </c>
      <c r="B30" s="15" t="s">
        <v>38</v>
      </c>
      <c r="C30" s="16" t="str">
        <f t="shared" si="0"/>
        <v>N001</v>
      </c>
      <c r="D30" s="16" t="str">
        <f t="shared" si="1"/>
        <v>RN</v>
      </c>
      <c r="E30" s="16" t="str">
        <f t="shared" si="2"/>
        <v>SGD</v>
      </c>
      <c r="F30" s="17">
        <v>45966</v>
      </c>
      <c r="G30" s="18"/>
      <c r="H30" s="16" t="s">
        <v>46</v>
      </c>
      <c r="I30" s="16" t="s">
        <v>46</v>
      </c>
      <c r="J30" s="15"/>
      <c r="K30" s="16" t="str">
        <f t="shared" si="3"/>
        <v>K</v>
      </c>
      <c r="L30" s="16" t="str">
        <f t="shared" si="13"/>
        <v>P1</v>
      </c>
      <c r="M30" s="15"/>
      <c r="N30" s="15"/>
      <c r="O30" s="15"/>
      <c r="P30" s="19">
        <v>-20</v>
      </c>
      <c r="Q30" s="20">
        <f t="shared" si="4"/>
        <v>-20</v>
      </c>
      <c r="R30" s="15"/>
      <c r="S30" s="15"/>
      <c r="T30" s="16" t="str">
        <f t="shared" si="5"/>
        <v/>
      </c>
      <c r="U30" s="16" t="str">
        <f t="shared" si="6"/>
        <v>PT00</v>
      </c>
      <c r="V30" s="16" t="str">
        <f t="shared" si="7"/>
        <v>F</v>
      </c>
      <c r="W30" s="15"/>
      <c r="X30" s="15"/>
      <c r="Y30" s="16" t="str">
        <f>CONCATENATE(RIGHT(AK30,8),"_",AD30)</f>
        <v>56789012_MNO</v>
      </c>
      <c r="Z30" s="15"/>
      <c r="AA30" s="21" t="s">
        <v>93</v>
      </c>
      <c r="AB30" s="16" t="str">
        <f t="shared" si="8"/>
        <v>SMTBAPI</v>
      </c>
      <c r="AC30" s="15" t="s">
        <v>53</v>
      </c>
      <c r="AD30" s="15" t="s">
        <v>102</v>
      </c>
      <c r="AE30" s="15" t="s">
        <v>94</v>
      </c>
      <c r="AF30" s="16" t="str">
        <f t="shared" si="9"/>
        <v>*</v>
      </c>
      <c r="AG30" s="15" t="s">
        <v>95</v>
      </c>
      <c r="AH30" s="16" t="str">
        <f t="shared" si="10"/>
        <v>SG</v>
      </c>
      <c r="AI30" t="str">
        <f>CONCATENATE(AD30,"@gmail.com")</f>
        <v>MNO@gmail.com</v>
      </c>
      <c r="AJ30" s="16" t="str">
        <f t="shared" si="11"/>
        <v>PAYNOW_MOBILE</v>
      </c>
      <c r="AK30" s="5" t="s">
        <v>111</v>
      </c>
      <c r="AL30" s="16" t="str">
        <f t="shared" si="12"/>
        <v>SG</v>
      </c>
    </row>
    <row r="31" spans="1:38" x14ac:dyDescent="0.25">
      <c r="A31" s="14" t="str">
        <f t="shared" ref="A31" si="19">TEXT(INT((ROW(A29)-1)/2)+1,"000")</f>
        <v>015</v>
      </c>
      <c r="B31" s="15" t="s">
        <v>39</v>
      </c>
      <c r="C31" s="16" t="str">
        <f t="shared" si="0"/>
        <v>N001</v>
      </c>
      <c r="D31" s="16" t="str">
        <f t="shared" si="1"/>
        <v>RN</v>
      </c>
      <c r="E31" s="16" t="str">
        <f t="shared" si="2"/>
        <v>SGD</v>
      </c>
      <c r="F31" s="17">
        <v>45966</v>
      </c>
      <c r="G31" s="18"/>
      <c r="H31" s="16" t="s">
        <v>46</v>
      </c>
      <c r="I31" s="16" t="s">
        <v>46</v>
      </c>
      <c r="J31" s="15"/>
      <c r="K31" s="16" t="str">
        <f t="shared" si="3"/>
        <v>S</v>
      </c>
      <c r="L31" s="16" t="str">
        <f t="shared" si="13"/>
        <v>7200415</v>
      </c>
      <c r="M31" s="15"/>
      <c r="N31" s="15"/>
      <c r="O31" s="15"/>
      <c r="P31" s="19">
        <v>20</v>
      </c>
      <c r="Q31" s="20">
        <f t="shared" si="4"/>
        <v>20</v>
      </c>
      <c r="R31" s="15" t="s">
        <v>52</v>
      </c>
      <c r="S31" s="15"/>
      <c r="T31" s="16" t="str">
        <f t="shared" si="5"/>
        <v>IE</v>
      </c>
      <c r="U31" s="16" t="str">
        <f t="shared" si="6"/>
        <v/>
      </c>
      <c r="V31" s="16" t="str">
        <f t="shared" si="7"/>
        <v/>
      </c>
      <c r="W31" s="15"/>
      <c r="X31" s="15"/>
      <c r="Y31" s="15"/>
      <c r="Z31" s="15"/>
      <c r="AA31" s="21" t="s">
        <v>93</v>
      </c>
      <c r="AB31" s="16" t="str">
        <f t="shared" si="8"/>
        <v>SMTBAPI</v>
      </c>
      <c r="AC31" s="15" t="s">
        <v>53</v>
      </c>
      <c r="AD31" s="15"/>
      <c r="AE31" s="15"/>
      <c r="AF31" s="16" t="str">
        <f t="shared" si="9"/>
        <v/>
      </c>
      <c r="AG31" s="15"/>
      <c r="AH31" s="16" t="str">
        <f t="shared" si="10"/>
        <v/>
      </c>
      <c r="AI31" s="22"/>
      <c r="AJ31" s="16" t="str">
        <f t="shared" si="11"/>
        <v/>
      </c>
      <c r="AK31" s="23"/>
      <c r="AL31" s="16" t="str">
        <f t="shared" si="12"/>
        <v/>
      </c>
    </row>
    <row r="32" spans="1:38" x14ac:dyDescent="0.25">
      <c r="A32" s="14" t="str">
        <f t="shared" ref="A32" si="20">TEXT(INT((ROW(A31)-1)/2)+1,"000")</f>
        <v>016</v>
      </c>
      <c r="B32" s="15" t="s">
        <v>38</v>
      </c>
      <c r="C32" s="16" t="str">
        <f t="shared" si="0"/>
        <v>N001</v>
      </c>
      <c r="D32" s="16" t="str">
        <f t="shared" si="1"/>
        <v>RN</v>
      </c>
      <c r="E32" s="16" t="str">
        <f t="shared" si="2"/>
        <v>SGD</v>
      </c>
      <c r="F32" s="17">
        <v>45966</v>
      </c>
      <c r="G32" s="18"/>
      <c r="H32" s="16" t="s">
        <v>47</v>
      </c>
      <c r="I32" s="16" t="s">
        <v>47</v>
      </c>
      <c r="J32" s="15"/>
      <c r="K32" s="16" t="str">
        <f t="shared" si="3"/>
        <v>K</v>
      </c>
      <c r="L32" s="16" t="str">
        <f t="shared" si="13"/>
        <v>P1</v>
      </c>
      <c r="M32" s="15"/>
      <c r="N32" s="15"/>
      <c r="O32" s="15"/>
      <c r="P32" s="19">
        <v>-30</v>
      </c>
      <c r="Q32" s="20">
        <f t="shared" si="4"/>
        <v>-30</v>
      </c>
      <c r="R32" s="15"/>
      <c r="S32" s="15"/>
      <c r="T32" s="16" t="str">
        <f t="shared" si="5"/>
        <v/>
      </c>
      <c r="U32" s="16" t="str">
        <f t="shared" si="6"/>
        <v>PT00</v>
      </c>
      <c r="V32" s="16" t="str">
        <f t="shared" si="7"/>
        <v>F</v>
      </c>
      <c r="W32" s="15"/>
      <c r="X32" s="15"/>
      <c r="Y32" s="16" t="str">
        <f>CONCATENATE(RIGHT(AK32,8),"_",AD32)</f>
        <v>67890123_PQR</v>
      </c>
      <c r="Z32" s="15"/>
      <c r="AA32" s="21" t="s">
        <v>93</v>
      </c>
      <c r="AB32" s="16" t="str">
        <f t="shared" si="8"/>
        <v>SMTBAPI</v>
      </c>
      <c r="AC32" s="15" t="s">
        <v>53</v>
      </c>
      <c r="AD32" s="15" t="s">
        <v>103</v>
      </c>
      <c r="AE32" s="15" t="s">
        <v>94</v>
      </c>
      <c r="AF32" s="16" t="str">
        <f t="shared" si="9"/>
        <v>*</v>
      </c>
      <c r="AG32" s="15" t="s">
        <v>95</v>
      </c>
      <c r="AH32" s="16" t="str">
        <f t="shared" si="10"/>
        <v>SG</v>
      </c>
      <c r="AI32" t="str">
        <f>CONCATENATE(AD32,"@gmail.com")</f>
        <v>PQR@gmail.com</v>
      </c>
      <c r="AJ32" s="16" t="str">
        <f t="shared" si="11"/>
        <v>PAYNOW_MOBILE</v>
      </c>
      <c r="AK32" s="5" t="s">
        <v>112</v>
      </c>
      <c r="AL32" s="16" t="str">
        <f t="shared" si="12"/>
        <v>SG</v>
      </c>
    </row>
    <row r="33" spans="1:38" x14ac:dyDescent="0.25">
      <c r="A33" s="14" t="str">
        <f t="shared" ref="A33" si="21">TEXT(INT((ROW(A31)-1)/2)+1,"000")</f>
        <v>016</v>
      </c>
      <c r="B33" s="15" t="s">
        <v>39</v>
      </c>
      <c r="C33" s="16" t="str">
        <f t="shared" si="0"/>
        <v>N001</v>
      </c>
      <c r="D33" s="16" t="str">
        <f t="shared" si="1"/>
        <v>RN</v>
      </c>
      <c r="E33" s="16" t="str">
        <f t="shared" si="2"/>
        <v>SGD</v>
      </c>
      <c r="F33" s="17">
        <v>45966</v>
      </c>
      <c r="G33" s="18"/>
      <c r="H33" s="16" t="s">
        <v>47</v>
      </c>
      <c r="I33" s="16" t="s">
        <v>47</v>
      </c>
      <c r="J33" s="15"/>
      <c r="K33" s="16" t="str">
        <f t="shared" si="3"/>
        <v>S</v>
      </c>
      <c r="L33" s="16" t="str">
        <f t="shared" si="13"/>
        <v>7200415</v>
      </c>
      <c r="M33" s="15"/>
      <c r="N33" s="15"/>
      <c r="O33" s="15"/>
      <c r="P33" s="19">
        <v>30</v>
      </c>
      <c r="Q33" s="20">
        <f t="shared" si="4"/>
        <v>30</v>
      </c>
      <c r="R33" s="15" t="s">
        <v>52</v>
      </c>
      <c r="S33" s="15"/>
      <c r="T33" s="16" t="str">
        <f t="shared" si="5"/>
        <v>IE</v>
      </c>
      <c r="U33" s="16" t="str">
        <f t="shared" si="6"/>
        <v/>
      </c>
      <c r="V33" s="16" t="str">
        <f t="shared" si="7"/>
        <v/>
      </c>
      <c r="W33" s="15"/>
      <c r="X33" s="15"/>
      <c r="Y33" s="15"/>
      <c r="Z33" s="15"/>
      <c r="AA33" s="21" t="s">
        <v>93</v>
      </c>
      <c r="AB33" s="16" t="str">
        <f t="shared" si="8"/>
        <v>SMTBAPI</v>
      </c>
      <c r="AC33" s="15" t="s">
        <v>53</v>
      </c>
      <c r="AD33" s="15"/>
      <c r="AE33" s="15"/>
      <c r="AF33" s="16" t="str">
        <f t="shared" si="9"/>
        <v/>
      </c>
      <c r="AG33" s="15"/>
      <c r="AH33" s="16" t="str">
        <f t="shared" si="10"/>
        <v/>
      </c>
      <c r="AI33" s="22"/>
      <c r="AJ33" s="16" t="str">
        <f t="shared" si="11"/>
        <v/>
      </c>
      <c r="AK33" s="23"/>
      <c r="AL33" s="16" t="str">
        <f t="shared" si="12"/>
        <v/>
      </c>
    </row>
    <row r="34" spans="1:38" x14ac:dyDescent="0.25">
      <c r="A34" s="14" t="str">
        <f t="shared" ref="A34" si="22">TEXT(INT((ROW(A33)-1)/2)+1,"000")</f>
        <v>017</v>
      </c>
      <c r="B34" s="15" t="s">
        <v>38</v>
      </c>
      <c r="C34" s="16" t="str">
        <f t="shared" si="0"/>
        <v>N001</v>
      </c>
      <c r="D34" s="16" t="str">
        <f t="shared" si="1"/>
        <v>RN</v>
      </c>
      <c r="E34" s="16" t="str">
        <f t="shared" si="2"/>
        <v>SGD</v>
      </c>
      <c r="F34" s="17">
        <v>45966</v>
      </c>
      <c r="G34" s="18"/>
      <c r="H34" s="16" t="s">
        <v>48</v>
      </c>
      <c r="I34" s="16" t="s">
        <v>48</v>
      </c>
      <c r="J34" s="15"/>
      <c r="K34" s="16" t="str">
        <f t="shared" si="3"/>
        <v>K</v>
      </c>
      <c r="L34" s="16" t="str">
        <f t="shared" si="13"/>
        <v>P1</v>
      </c>
      <c r="M34" s="15"/>
      <c r="N34" s="15"/>
      <c r="O34" s="15"/>
      <c r="P34" s="19">
        <v>-40</v>
      </c>
      <c r="Q34" s="20">
        <f t="shared" si="4"/>
        <v>-40</v>
      </c>
      <c r="R34" s="15"/>
      <c r="S34" s="15"/>
      <c r="T34" s="16" t="str">
        <f t="shared" si="5"/>
        <v/>
      </c>
      <c r="U34" s="16" t="str">
        <f t="shared" si="6"/>
        <v>PT00</v>
      </c>
      <c r="V34" s="16" t="str">
        <f t="shared" si="7"/>
        <v>F</v>
      </c>
      <c r="W34" s="15"/>
      <c r="X34" s="15"/>
      <c r="Y34" s="16" t="str">
        <f>CONCATENATE(RIGHT(AK34,8),"_",AD34)</f>
        <v>78901234_STU</v>
      </c>
      <c r="Z34" s="15"/>
      <c r="AA34" s="21" t="s">
        <v>93</v>
      </c>
      <c r="AB34" s="16" t="str">
        <f t="shared" si="8"/>
        <v>SMTBAPI</v>
      </c>
      <c r="AC34" s="15" t="s">
        <v>53</v>
      </c>
      <c r="AD34" s="15" t="s">
        <v>104</v>
      </c>
      <c r="AE34" s="15" t="s">
        <v>94</v>
      </c>
      <c r="AF34" s="16" t="str">
        <f t="shared" si="9"/>
        <v>*</v>
      </c>
      <c r="AG34" s="15" t="s">
        <v>95</v>
      </c>
      <c r="AH34" s="16" t="str">
        <f t="shared" si="10"/>
        <v>SG</v>
      </c>
      <c r="AI34" t="str">
        <f>CONCATENATE(AD34,"@gmail.com")</f>
        <v>STU@gmail.com</v>
      </c>
      <c r="AJ34" s="16" t="str">
        <f t="shared" si="11"/>
        <v>PAYNOW_MOBILE</v>
      </c>
      <c r="AK34" s="5" t="s">
        <v>113</v>
      </c>
      <c r="AL34" s="16" t="str">
        <f t="shared" si="12"/>
        <v>SG</v>
      </c>
    </row>
    <row r="35" spans="1:38" x14ac:dyDescent="0.25">
      <c r="A35" s="14" t="str">
        <f t="shared" ref="A35" si="23">TEXT(INT((ROW(A33)-1)/2)+1,"000")</f>
        <v>017</v>
      </c>
      <c r="B35" s="15" t="s">
        <v>39</v>
      </c>
      <c r="C35" s="16" t="str">
        <f t="shared" si="0"/>
        <v>N001</v>
      </c>
      <c r="D35" s="16" t="str">
        <f t="shared" si="1"/>
        <v>RN</v>
      </c>
      <c r="E35" s="16" t="str">
        <f t="shared" si="2"/>
        <v>SGD</v>
      </c>
      <c r="F35" s="17">
        <v>45966</v>
      </c>
      <c r="G35" s="18"/>
      <c r="H35" s="16" t="s">
        <v>48</v>
      </c>
      <c r="I35" s="16" t="s">
        <v>48</v>
      </c>
      <c r="J35" s="15"/>
      <c r="K35" s="16" t="str">
        <f t="shared" si="3"/>
        <v>S</v>
      </c>
      <c r="L35" s="16" t="str">
        <f t="shared" si="13"/>
        <v>7200415</v>
      </c>
      <c r="M35" s="15"/>
      <c r="N35" s="15"/>
      <c r="O35" s="15"/>
      <c r="P35" s="19">
        <v>40</v>
      </c>
      <c r="Q35" s="20">
        <f t="shared" si="4"/>
        <v>40</v>
      </c>
      <c r="R35" s="15" t="s">
        <v>52</v>
      </c>
      <c r="S35" s="15"/>
      <c r="T35" s="16" t="str">
        <f t="shared" si="5"/>
        <v>IE</v>
      </c>
      <c r="U35" s="16" t="str">
        <f t="shared" si="6"/>
        <v/>
      </c>
      <c r="V35" s="16" t="str">
        <f t="shared" si="7"/>
        <v/>
      </c>
      <c r="W35" s="15"/>
      <c r="X35" s="15"/>
      <c r="Y35" s="15"/>
      <c r="Z35" s="15"/>
      <c r="AA35" s="21" t="s">
        <v>93</v>
      </c>
      <c r="AB35" s="16" t="str">
        <f t="shared" si="8"/>
        <v>SMTBAPI</v>
      </c>
      <c r="AC35" s="15" t="s">
        <v>53</v>
      </c>
      <c r="AD35" s="15"/>
      <c r="AE35" s="15"/>
      <c r="AF35" s="16" t="str">
        <f t="shared" si="9"/>
        <v/>
      </c>
      <c r="AG35" s="15"/>
      <c r="AH35" s="16" t="str">
        <f t="shared" si="10"/>
        <v/>
      </c>
      <c r="AI35" s="22"/>
      <c r="AJ35" s="16" t="str">
        <f t="shared" si="11"/>
        <v/>
      </c>
      <c r="AK35" s="23"/>
      <c r="AL35" s="16" t="str">
        <f t="shared" si="12"/>
        <v/>
      </c>
    </row>
    <row r="36" spans="1:38" x14ac:dyDescent="0.25">
      <c r="A36" s="14" t="str">
        <f t="shared" ref="A36" si="24">TEXT(INT((ROW(A35)-1)/2)+1,"000")</f>
        <v>018</v>
      </c>
      <c r="B36" s="15" t="s">
        <v>38</v>
      </c>
      <c r="C36" s="16" t="str">
        <f t="shared" si="0"/>
        <v>N001</v>
      </c>
      <c r="D36" s="16" t="str">
        <f t="shared" si="1"/>
        <v>RN</v>
      </c>
      <c r="E36" s="16" t="str">
        <f t="shared" si="2"/>
        <v>SGD</v>
      </c>
      <c r="F36" s="17">
        <v>45966</v>
      </c>
      <c r="G36" s="18"/>
      <c r="H36" s="16" t="s">
        <v>49</v>
      </c>
      <c r="I36" s="16" t="s">
        <v>49</v>
      </c>
      <c r="J36" s="15"/>
      <c r="K36" s="16" t="str">
        <f t="shared" si="3"/>
        <v>K</v>
      </c>
      <c r="L36" s="16" t="str">
        <f t="shared" si="13"/>
        <v>P1</v>
      </c>
      <c r="M36" s="15"/>
      <c r="N36" s="15"/>
      <c r="O36" s="15"/>
      <c r="P36" s="19">
        <v>-30</v>
      </c>
      <c r="Q36" s="20">
        <f t="shared" si="4"/>
        <v>-30</v>
      </c>
      <c r="R36" s="15"/>
      <c r="S36" s="15"/>
      <c r="T36" s="16" t="str">
        <f t="shared" si="5"/>
        <v/>
      </c>
      <c r="U36" s="16" t="str">
        <f t="shared" si="6"/>
        <v>PT00</v>
      </c>
      <c r="V36" s="16" t="str">
        <f t="shared" si="7"/>
        <v>F</v>
      </c>
      <c r="W36" s="15"/>
      <c r="X36" s="15"/>
      <c r="Y36" s="16" t="str">
        <f>CONCATENATE(RIGHT(AK36,8),"_",AD36)</f>
        <v>89012345_VWX</v>
      </c>
      <c r="Z36" s="15"/>
      <c r="AA36" s="21" t="s">
        <v>93</v>
      </c>
      <c r="AB36" s="16" t="str">
        <f t="shared" si="8"/>
        <v>SMTBAPI</v>
      </c>
      <c r="AC36" s="15" t="s">
        <v>53</v>
      </c>
      <c r="AD36" s="15" t="s">
        <v>105</v>
      </c>
      <c r="AE36" s="15" t="s">
        <v>94</v>
      </c>
      <c r="AF36" s="16" t="str">
        <f t="shared" si="9"/>
        <v>*</v>
      </c>
      <c r="AG36" s="15" t="s">
        <v>95</v>
      </c>
      <c r="AH36" s="16" t="str">
        <f t="shared" si="10"/>
        <v>SG</v>
      </c>
      <c r="AI36" t="str">
        <f>CONCATENATE(AD36,"@gmail.com")</f>
        <v>VWX@gmail.com</v>
      </c>
      <c r="AJ36" s="16" t="str">
        <f t="shared" si="11"/>
        <v>PAYNOW_MOBILE</v>
      </c>
      <c r="AK36" s="5" t="s">
        <v>114</v>
      </c>
      <c r="AL36" s="16" t="str">
        <f t="shared" si="12"/>
        <v>SG</v>
      </c>
    </row>
    <row r="37" spans="1:38" x14ac:dyDescent="0.25">
      <c r="A37" s="14" t="str">
        <f t="shared" ref="A37" si="25">TEXT(INT((ROW(A35)-1)/2)+1,"000")</f>
        <v>018</v>
      </c>
      <c r="B37" s="15" t="s">
        <v>39</v>
      </c>
      <c r="C37" s="16" t="str">
        <f t="shared" si="0"/>
        <v>N001</v>
      </c>
      <c r="D37" s="16" t="str">
        <f t="shared" si="1"/>
        <v>RN</v>
      </c>
      <c r="E37" s="16" t="str">
        <f t="shared" si="2"/>
        <v>SGD</v>
      </c>
      <c r="F37" s="17">
        <v>45966</v>
      </c>
      <c r="G37" s="18"/>
      <c r="H37" s="16" t="s">
        <v>49</v>
      </c>
      <c r="I37" s="16" t="s">
        <v>49</v>
      </c>
      <c r="J37" s="15"/>
      <c r="K37" s="16" t="str">
        <f t="shared" si="3"/>
        <v>S</v>
      </c>
      <c r="L37" s="16" t="str">
        <f t="shared" si="13"/>
        <v>7200415</v>
      </c>
      <c r="M37" s="15"/>
      <c r="N37" s="15"/>
      <c r="O37" s="15"/>
      <c r="P37" s="19">
        <v>30</v>
      </c>
      <c r="Q37" s="20">
        <f t="shared" si="4"/>
        <v>30</v>
      </c>
      <c r="R37" s="15" t="s">
        <v>52</v>
      </c>
      <c r="S37" s="15"/>
      <c r="T37" s="16" t="str">
        <f t="shared" si="5"/>
        <v>IE</v>
      </c>
      <c r="U37" s="16" t="str">
        <f t="shared" si="6"/>
        <v/>
      </c>
      <c r="V37" s="16" t="str">
        <f t="shared" si="7"/>
        <v/>
      </c>
      <c r="W37" s="15"/>
      <c r="X37" s="15"/>
      <c r="Y37" s="15"/>
      <c r="Z37" s="15"/>
      <c r="AA37" s="21" t="s">
        <v>93</v>
      </c>
      <c r="AB37" s="16" t="str">
        <f t="shared" si="8"/>
        <v>SMTBAPI</v>
      </c>
      <c r="AC37" s="15" t="s">
        <v>53</v>
      </c>
      <c r="AD37" s="15"/>
      <c r="AE37" s="15"/>
      <c r="AF37" s="16" t="str">
        <f t="shared" si="9"/>
        <v/>
      </c>
      <c r="AG37" s="15"/>
      <c r="AH37" s="16" t="str">
        <f t="shared" si="10"/>
        <v/>
      </c>
      <c r="AI37" s="22"/>
      <c r="AJ37" s="16" t="str">
        <f t="shared" si="11"/>
        <v/>
      </c>
      <c r="AK37" s="23"/>
      <c r="AL37" s="16" t="str">
        <f t="shared" si="12"/>
        <v/>
      </c>
    </row>
    <row r="38" spans="1:38" x14ac:dyDescent="0.25">
      <c r="A38" s="14" t="str">
        <f t="shared" ref="A38" si="26">TEXT(INT((ROW(A37)-1)/2)+1,"000")</f>
        <v>019</v>
      </c>
      <c r="B38" s="15" t="s">
        <v>38</v>
      </c>
      <c r="C38" s="16" t="str">
        <f t="shared" si="0"/>
        <v>N001</v>
      </c>
      <c r="D38" s="16" t="str">
        <f t="shared" si="1"/>
        <v>RN</v>
      </c>
      <c r="E38" s="16" t="str">
        <f t="shared" si="2"/>
        <v>SGD</v>
      </c>
      <c r="F38" s="17">
        <v>45966</v>
      </c>
      <c r="G38" s="18"/>
      <c r="H38" s="16" t="s">
        <v>50</v>
      </c>
      <c r="I38" s="16" t="s">
        <v>50</v>
      </c>
      <c r="J38" s="15"/>
      <c r="K38" s="16" t="str">
        <f t="shared" si="3"/>
        <v>K</v>
      </c>
      <c r="L38" s="16" t="str">
        <f t="shared" si="13"/>
        <v>P1</v>
      </c>
      <c r="M38" s="15"/>
      <c r="N38" s="15"/>
      <c r="O38" s="15"/>
      <c r="P38" s="19">
        <v>-20</v>
      </c>
      <c r="Q38" s="20">
        <f t="shared" si="4"/>
        <v>-20</v>
      </c>
      <c r="R38" s="15"/>
      <c r="S38" s="15"/>
      <c r="T38" s="16" t="str">
        <f t="shared" si="5"/>
        <v/>
      </c>
      <c r="U38" s="16" t="str">
        <f t="shared" si="6"/>
        <v>PT00</v>
      </c>
      <c r="V38" s="16" t="str">
        <f t="shared" si="7"/>
        <v>F</v>
      </c>
      <c r="W38" s="15"/>
      <c r="X38" s="15"/>
      <c r="Y38" s="16" t="str">
        <f>CONCATENATE(RIGHT(AK38,8),"_",AD38)</f>
        <v>90123456_YZA</v>
      </c>
      <c r="Z38" s="15"/>
      <c r="AA38" s="21" t="s">
        <v>93</v>
      </c>
      <c r="AB38" s="16" t="str">
        <f t="shared" si="8"/>
        <v>SMTBAPI</v>
      </c>
      <c r="AC38" s="15" t="s">
        <v>53</v>
      </c>
      <c r="AD38" s="15" t="s">
        <v>106</v>
      </c>
      <c r="AE38" s="15" t="s">
        <v>94</v>
      </c>
      <c r="AF38" s="16" t="str">
        <f t="shared" si="9"/>
        <v>*</v>
      </c>
      <c r="AG38" s="15" t="s">
        <v>95</v>
      </c>
      <c r="AH38" s="16" t="str">
        <f t="shared" si="10"/>
        <v>SG</v>
      </c>
      <c r="AI38" t="str">
        <f>CONCATENATE(AD38,"@gmail.com")</f>
        <v>YZA@gmail.com</v>
      </c>
      <c r="AJ38" s="16" t="str">
        <f t="shared" si="11"/>
        <v>PAYNOW_MOBILE</v>
      </c>
      <c r="AK38" s="5" t="s">
        <v>115</v>
      </c>
      <c r="AL38" s="16" t="str">
        <f t="shared" si="12"/>
        <v>SG</v>
      </c>
    </row>
    <row r="39" spans="1:38" x14ac:dyDescent="0.25">
      <c r="A39" s="14" t="str">
        <f t="shared" ref="A39" si="27">TEXT(INT((ROW(A37)-1)/2)+1,"000")</f>
        <v>019</v>
      </c>
      <c r="B39" s="15" t="s">
        <v>39</v>
      </c>
      <c r="C39" s="16" t="str">
        <f t="shared" si="0"/>
        <v>N001</v>
      </c>
      <c r="D39" s="16" t="str">
        <f t="shared" si="1"/>
        <v>RN</v>
      </c>
      <c r="E39" s="16" t="str">
        <f t="shared" si="2"/>
        <v>SGD</v>
      </c>
      <c r="F39" s="17">
        <v>45966</v>
      </c>
      <c r="G39" s="18"/>
      <c r="H39" s="16" t="s">
        <v>50</v>
      </c>
      <c r="I39" s="16" t="s">
        <v>50</v>
      </c>
      <c r="J39" s="15"/>
      <c r="K39" s="16" t="str">
        <f t="shared" si="3"/>
        <v>S</v>
      </c>
      <c r="L39" s="16" t="str">
        <f t="shared" si="13"/>
        <v>7200415</v>
      </c>
      <c r="M39" s="15"/>
      <c r="N39" s="15"/>
      <c r="O39" s="15"/>
      <c r="P39" s="19">
        <v>20</v>
      </c>
      <c r="Q39" s="20">
        <f t="shared" si="4"/>
        <v>20</v>
      </c>
      <c r="R39" s="15" t="s">
        <v>52</v>
      </c>
      <c r="S39" s="15"/>
      <c r="T39" s="16" t="str">
        <f t="shared" si="5"/>
        <v>IE</v>
      </c>
      <c r="U39" s="16" t="str">
        <f t="shared" si="6"/>
        <v/>
      </c>
      <c r="V39" s="16" t="str">
        <f t="shared" si="7"/>
        <v/>
      </c>
      <c r="W39" s="15"/>
      <c r="X39" s="15"/>
      <c r="Y39" s="15"/>
      <c r="Z39" s="15"/>
      <c r="AA39" s="21" t="s">
        <v>93</v>
      </c>
      <c r="AB39" s="16" t="str">
        <f t="shared" si="8"/>
        <v>SMTBAPI</v>
      </c>
      <c r="AC39" s="15" t="s">
        <v>53</v>
      </c>
      <c r="AD39" s="15"/>
      <c r="AE39" s="15"/>
      <c r="AF39" s="16" t="str">
        <f t="shared" si="9"/>
        <v/>
      </c>
      <c r="AG39" s="15"/>
      <c r="AH39" s="16" t="str">
        <f t="shared" si="10"/>
        <v/>
      </c>
      <c r="AI39" s="22"/>
      <c r="AJ39" s="16" t="str">
        <f t="shared" si="11"/>
        <v/>
      </c>
      <c r="AK39" s="23"/>
      <c r="AL39" s="16" t="str">
        <f t="shared" si="12"/>
        <v/>
      </c>
    </row>
    <row r="40" spans="1:38" x14ac:dyDescent="0.25">
      <c r="A40" s="14" t="str">
        <f t="shared" ref="A40" si="28">TEXT(INT((ROW(A39)-1)/2)+1,"000")</f>
        <v>020</v>
      </c>
      <c r="B40" s="15" t="s">
        <v>38</v>
      </c>
      <c r="C40" s="16" t="str">
        <f t="shared" si="0"/>
        <v>N001</v>
      </c>
      <c r="D40" s="16" t="str">
        <f t="shared" si="1"/>
        <v>RN</v>
      </c>
      <c r="E40" s="16" t="str">
        <f t="shared" si="2"/>
        <v>SGD</v>
      </c>
      <c r="F40" s="17">
        <v>45966</v>
      </c>
      <c r="G40" s="18"/>
      <c r="H40" s="16" t="s">
        <v>51</v>
      </c>
      <c r="I40" s="16" t="s">
        <v>51</v>
      </c>
      <c r="J40" s="15"/>
      <c r="K40" s="16" t="str">
        <f t="shared" si="3"/>
        <v>K</v>
      </c>
      <c r="L40" s="16" t="str">
        <f t="shared" si="13"/>
        <v>P1</v>
      </c>
      <c r="M40" s="15"/>
      <c r="N40" s="15"/>
      <c r="O40" s="15"/>
      <c r="P40" s="19">
        <v>-10</v>
      </c>
      <c r="Q40" s="20">
        <f t="shared" si="4"/>
        <v>-10</v>
      </c>
      <c r="R40" s="15"/>
      <c r="S40" s="15"/>
      <c r="T40" s="16" t="str">
        <f t="shared" si="5"/>
        <v/>
      </c>
      <c r="U40" s="16" t="str">
        <f t="shared" si="6"/>
        <v>PT00</v>
      </c>
      <c r="V40" s="16" t="str">
        <f t="shared" si="7"/>
        <v>F</v>
      </c>
      <c r="W40" s="15"/>
      <c r="X40" s="15"/>
      <c r="Y40" s="16" t="str">
        <f>CONCATENATE(RIGHT(AK40,8),"_",AD40)</f>
        <v>11234567_BCD</v>
      </c>
      <c r="Z40" s="15"/>
      <c r="AA40" s="21" t="s">
        <v>93</v>
      </c>
      <c r="AB40" s="16" t="str">
        <f t="shared" si="8"/>
        <v>SMTBAPI</v>
      </c>
      <c r="AC40" s="15" t="s">
        <v>53</v>
      </c>
      <c r="AD40" s="15" t="s">
        <v>107</v>
      </c>
      <c r="AE40" s="15" t="s">
        <v>94</v>
      </c>
      <c r="AF40" s="16" t="str">
        <f t="shared" si="9"/>
        <v>*</v>
      </c>
      <c r="AG40" s="15" t="s">
        <v>95</v>
      </c>
      <c r="AH40" s="16" t="str">
        <f t="shared" si="10"/>
        <v>SG</v>
      </c>
      <c r="AI40" t="str">
        <f>CONCATENATE(AD40,"@gmail.com")</f>
        <v>BCD@gmail.com</v>
      </c>
      <c r="AJ40" s="16" t="str">
        <f t="shared" si="11"/>
        <v>PAYNOW_MOBILE</v>
      </c>
      <c r="AK40" s="5" t="s">
        <v>116</v>
      </c>
      <c r="AL40" s="16" t="str">
        <f t="shared" si="12"/>
        <v>SG</v>
      </c>
    </row>
    <row r="41" spans="1:38" x14ac:dyDescent="0.25">
      <c r="A41" s="14" t="str">
        <f t="shared" ref="A41" si="29">TEXT(INT((ROW(A39)-1)/2)+1,"000")</f>
        <v>020</v>
      </c>
      <c r="B41" s="15" t="s">
        <v>39</v>
      </c>
      <c r="C41" s="16" t="str">
        <f t="shared" si="0"/>
        <v>N001</v>
      </c>
      <c r="D41" s="16" t="str">
        <f t="shared" si="1"/>
        <v>RN</v>
      </c>
      <c r="E41" s="16" t="str">
        <f t="shared" si="2"/>
        <v>SGD</v>
      </c>
      <c r="F41" s="17">
        <v>45966</v>
      </c>
      <c r="G41" s="18"/>
      <c r="H41" s="16" t="s">
        <v>51</v>
      </c>
      <c r="I41" s="16" t="s">
        <v>51</v>
      </c>
      <c r="J41" s="15"/>
      <c r="K41" s="16" t="str">
        <f t="shared" si="3"/>
        <v>S</v>
      </c>
      <c r="L41" s="16" t="str">
        <f t="shared" si="13"/>
        <v>7200415</v>
      </c>
      <c r="M41" s="15"/>
      <c r="N41" s="15"/>
      <c r="O41" s="15"/>
      <c r="P41" s="19">
        <v>10</v>
      </c>
      <c r="Q41" s="20">
        <f t="shared" si="4"/>
        <v>10</v>
      </c>
      <c r="R41" s="15" t="s">
        <v>52</v>
      </c>
      <c r="S41" s="15"/>
      <c r="T41" s="16" t="str">
        <f t="shared" si="5"/>
        <v>IE</v>
      </c>
      <c r="U41" s="16" t="str">
        <f t="shared" si="6"/>
        <v/>
      </c>
      <c r="V41" s="16" t="str">
        <f t="shared" si="7"/>
        <v/>
      </c>
      <c r="W41" s="15"/>
      <c r="X41" s="15"/>
      <c r="Y41" s="15"/>
      <c r="Z41" s="15"/>
      <c r="AA41" s="21" t="s">
        <v>93</v>
      </c>
      <c r="AB41" s="16" t="str">
        <f t="shared" si="8"/>
        <v>SMTBAPI</v>
      </c>
      <c r="AC41" s="15" t="s">
        <v>53</v>
      </c>
      <c r="AD41" s="15"/>
      <c r="AE41" s="15"/>
      <c r="AF41" s="16" t="str">
        <f t="shared" si="9"/>
        <v/>
      </c>
      <c r="AG41" s="15"/>
      <c r="AH41" s="16" t="str">
        <f t="shared" si="10"/>
        <v/>
      </c>
      <c r="AI41" s="22"/>
      <c r="AJ41" s="16" t="str">
        <f t="shared" si="11"/>
        <v/>
      </c>
      <c r="AK41" s="23"/>
      <c r="AL41" s="16" t="str">
        <f t="shared" si="12"/>
        <v/>
      </c>
    </row>
    <row r="42" spans="1:38" x14ac:dyDescent="0.25">
      <c r="A42" s="24"/>
    </row>
    <row r="43" spans="1:38" x14ac:dyDescent="0.25">
      <c r="A43"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F74A0A30881A49AF96B6C36F37C8DD" ma:contentTypeVersion="7" ma:contentTypeDescription="Create a new document." ma:contentTypeScope="" ma:versionID="acb5c07e2e4941eaa489a74494c18ed6">
  <xsd:schema xmlns:xsd="http://www.w3.org/2001/XMLSchema" xmlns:xs="http://www.w3.org/2001/XMLSchema" xmlns:p="http://schemas.microsoft.com/office/2006/metadata/properties" xmlns:ns2="2322eae2-ce38-4f8d-8fb6-b339f342a118" targetNamespace="http://schemas.microsoft.com/office/2006/metadata/properties" ma:root="true" ma:fieldsID="71c2a4d707e67219bbddb64bb7488b6d" ns2:_="">
    <xsd:import namespace="2322eae2-ce38-4f8d-8fb6-b339f342a1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22eae2-ce38-4f8d-8fb6-b339f342a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260990-EE54-458D-9884-B9C1E442DEEA}">
  <ds:schemaRefs>
    <ds:schemaRef ds:uri="http://schemas.microsoft.com/office/2006/metadata/properties"/>
    <ds:schemaRef ds:uri="http://schemas.microsoft.com/office/infopath/2007/PartnerControls"/>
    <ds:schemaRef ds:uri="e31609c6-dbd4-489a-938e-7686e3992dea"/>
    <ds:schemaRef ds:uri="8d717990-4148-42c7-9b69-5d29825f45f4"/>
  </ds:schemaRefs>
</ds:datastoreItem>
</file>

<file path=customXml/itemProps2.xml><?xml version="1.0" encoding="utf-8"?>
<ds:datastoreItem xmlns:ds="http://schemas.openxmlformats.org/officeDocument/2006/customXml" ds:itemID="{2C72C9A8-ACF5-4CBA-8F2F-65630B35DA55}">
  <ds:schemaRefs>
    <ds:schemaRef ds:uri="http://schemas.microsoft.com/sharepoint/v3/contenttype/forms"/>
  </ds:schemaRefs>
</ds:datastoreItem>
</file>

<file path=customXml/itemProps3.xml><?xml version="1.0" encoding="utf-8"?>
<ds:datastoreItem xmlns:ds="http://schemas.openxmlformats.org/officeDocument/2006/customXml" ds:itemID="{DA7C8E42-D21F-4328-8563-BF86F121F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22eae2-ce38-4f8d-8fb6-b339f342a1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Instructuon For Use</vt:lpstr>
      <vt:lpstr>PayNow Template</vt:lpstr>
      <vt:lpstr>PayNow Template (Illustration)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Hui Lian, Vivian</dc:creator>
  <cp:lastModifiedBy>Teo Mou De</cp:lastModifiedBy>
  <dcterms:created xsi:type="dcterms:W3CDTF">2024-08-06T02:38:20Z</dcterms:created>
  <dcterms:modified xsi:type="dcterms:W3CDTF">2025-12-19T12:22:42Z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0x0101008AF74A0A30881A49AF96B6C36F37C8DD</vt:lpwstr>
  </property>
  <property fmtid="{D5CDD505-2E9C-101B-9397-08002B2CF9AE}" pid="3" name="_dlc_DocIdItemGuid">
    <vt:lpwstr>ac889341-4a4b-4a4a-89c2-63ae845c89b0</vt:lpwstr>
  </property>
</Properties>
</file>